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tuma-my.sharepoint.com/personal/gabriellg_staff_uma_pt/Documents/"/>
    </mc:Choice>
  </mc:AlternateContent>
  <xr:revisionPtr revIDLastSave="3" documentId="8_{3A8A1D38-8964-9C4A-B927-A2A8FE9F5D2A}" xr6:coauthVersionLast="47" xr6:coauthVersionMax="47" xr10:uidLastSave="{497ECE11-854C-1147-96E2-96721B9D73A0}"/>
  <bookViews>
    <workbookView xWindow="760" yWindow="500" windowWidth="28040" windowHeight="16560" activeTab="1" xr2:uid="{58A6A2F6-C926-AD42-9A4B-A618A3A9CBC6}"/>
  </bookViews>
  <sheets>
    <sheet name="Dados" sheetId="2" r:id="rId1"/>
    <sheet name="Médi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A2" i="1"/>
  <c r="Q9" i="1" l="1"/>
  <c r="C2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E2" i="1" l="1"/>
  <c r="F2" i="1" s="1"/>
  <c r="B2" i="1"/>
  <c r="G2" i="1" l="1"/>
  <c r="H2" i="1"/>
  <c r="B3" i="2"/>
  <c r="C3" i="1" s="1"/>
  <c r="E3" i="1" l="1"/>
  <c r="G3" i="1" s="1"/>
  <c r="B3" i="1"/>
  <c r="B4" i="2"/>
  <c r="F3" i="1" l="1"/>
  <c r="H3" i="1"/>
  <c r="B5" i="2"/>
  <c r="C4" i="1"/>
  <c r="E4" i="1" l="1"/>
  <c r="B4" i="1"/>
  <c r="B6" i="2"/>
  <c r="C5" i="1"/>
  <c r="F4" i="1" l="1"/>
  <c r="H4" i="1"/>
  <c r="G4" i="1"/>
  <c r="B5" i="1"/>
  <c r="E5" i="1"/>
  <c r="B7" i="2"/>
  <c r="C6" i="1"/>
  <c r="F5" i="1" l="1"/>
  <c r="H5" i="1"/>
  <c r="G5" i="1"/>
  <c r="E6" i="1"/>
  <c r="B6" i="1"/>
  <c r="B8" i="2"/>
  <c r="C7" i="1"/>
  <c r="F6" i="1" l="1"/>
  <c r="G6" i="1"/>
  <c r="H6" i="1"/>
  <c r="E7" i="1"/>
  <c r="B7" i="1"/>
  <c r="B9" i="2"/>
  <c r="C8" i="1"/>
  <c r="F7" i="1" l="1"/>
  <c r="G7" i="1"/>
  <c r="H7" i="1"/>
  <c r="E8" i="1"/>
  <c r="B8" i="1"/>
  <c r="B10" i="2"/>
  <c r="C9" i="1"/>
  <c r="F8" i="1" l="1"/>
  <c r="H8" i="1"/>
  <c r="G8" i="1"/>
  <c r="E9" i="1"/>
  <c r="B9" i="1"/>
  <c r="B11" i="2"/>
  <c r="C10" i="1"/>
  <c r="F9" i="1" l="1"/>
  <c r="H9" i="1"/>
  <c r="G9" i="1"/>
  <c r="E10" i="1"/>
  <c r="B10" i="1"/>
  <c r="B12" i="2"/>
  <c r="C11" i="1"/>
  <c r="F10" i="1" l="1"/>
  <c r="H10" i="1"/>
  <c r="G10" i="1"/>
  <c r="E11" i="1"/>
  <c r="B11" i="1"/>
  <c r="B13" i="2"/>
  <c r="C12" i="1"/>
  <c r="F11" i="1" l="1"/>
  <c r="H11" i="1"/>
  <c r="G11" i="1"/>
  <c r="E12" i="1"/>
  <c r="B12" i="1"/>
  <c r="B14" i="2"/>
  <c r="C13" i="1"/>
  <c r="F12" i="1" l="1"/>
  <c r="H12" i="1"/>
  <c r="G12" i="1"/>
  <c r="B13" i="1"/>
  <c r="E13" i="1"/>
  <c r="B15" i="2"/>
  <c r="C14" i="1"/>
  <c r="F13" i="1" l="1"/>
  <c r="H13" i="1"/>
  <c r="G13" i="1"/>
  <c r="E14" i="1"/>
  <c r="B14" i="1"/>
  <c r="B16" i="2"/>
  <c r="C15" i="1"/>
  <c r="F14" i="1" l="1"/>
  <c r="H14" i="1"/>
  <c r="G14" i="1"/>
  <c r="E15" i="1"/>
  <c r="B15" i="1"/>
  <c r="B17" i="2"/>
  <c r="C16" i="1"/>
  <c r="F15" i="1" l="1"/>
  <c r="H15" i="1"/>
  <c r="G15" i="1"/>
  <c r="E16" i="1"/>
  <c r="B16" i="1"/>
  <c r="B18" i="2"/>
  <c r="C17" i="1"/>
  <c r="F16" i="1" l="1"/>
  <c r="G16" i="1"/>
  <c r="H16" i="1"/>
  <c r="E17" i="1"/>
  <c r="B17" i="1"/>
  <c r="B19" i="2"/>
  <c r="C18" i="1"/>
  <c r="F17" i="1" l="1"/>
  <c r="H17" i="1"/>
  <c r="G17" i="1"/>
  <c r="E18" i="1"/>
  <c r="B18" i="1"/>
  <c r="B20" i="2"/>
  <c r="C19" i="1"/>
  <c r="F18" i="1" l="1"/>
  <c r="H18" i="1"/>
  <c r="G18" i="1"/>
  <c r="E19" i="1"/>
  <c r="B19" i="1"/>
  <c r="B21" i="2"/>
  <c r="C20" i="1"/>
  <c r="F19" i="1" l="1"/>
  <c r="H19" i="1"/>
  <c r="G19" i="1"/>
  <c r="E20" i="1"/>
  <c r="B20" i="1"/>
  <c r="B22" i="2"/>
  <c r="C21" i="1"/>
  <c r="F20" i="1" l="1"/>
  <c r="G20" i="1"/>
  <c r="H20" i="1"/>
  <c r="B21" i="1"/>
  <c r="E21" i="1"/>
  <c r="B23" i="2"/>
  <c r="C22" i="1"/>
  <c r="F21" i="1" l="1"/>
  <c r="H21" i="1"/>
  <c r="G21" i="1"/>
  <c r="E22" i="1"/>
  <c r="B22" i="1"/>
  <c r="B24" i="2"/>
  <c r="C23" i="1"/>
  <c r="F22" i="1" l="1"/>
  <c r="G22" i="1"/>
  <c r="H22" i="1"/>
  <c r="E23" i="1"/>
  <c r="B23" i="1"/>
  <c r="B25" i="2"/>
  <c r="C24" i="1"/>
  <c r="F23" i="1" l="1"/>
  <c r="G23" i="1"/>
  <c r="H23" i="1"/>
  <c r="E24" i="1"/>
  <c r="B24" i="1"/>
  <c r="B26" i="2"/>
  <c r="C25" i="1"/>
  <c r="F24" i="1" l="1"/>
  <c r="H24" i="1"/>
  <c r="G24" i="1"/>
  <c r="E25" i="1"/>
  <c r="B25" i="1"/>
  <c r="B27" i="2"/>
  <c r="C26" i="1"/>
  <c r="F25" i="1" l="1"/>
  <c r="H25" i="1"/>
  <c r="G25" i="1"/>
  <c r="E26" i="1"/>
  <c r="B26" i="1"/>
  <c r="B28" i="2"/>
  <c r="C27" i="1"/>
  <c r="F26" i="1" l="1"/>
  <c r="H26" i="1"/>
  <c r="G26" i="1"/>
  <c r="E27" i="1"/>
  <c r="B27" i="1"/>
  <c r="B29" i="2"/>
  <c r="C28" i="1"/>
  <c r="F27" i="1" l="1"/>
  <c r="H27" i="1"/>
  <c r="G27" i="1"/>
  <c r="E28" i="1"/>
  <c r="B28" i="1"/>
  <c r="B30" i="2"/>
  <c r="C29" i="1"/>
  <c r="F28" i="1" l="1"/>
  <c r="H28" i="1"/>
  <c r="G28" i="1"/>
  <c r="B29" i="1"/>
  <c r="E29" i="1"/>
  <c r="B31" i="2"/>
  <c r="C30" i="1"/>
  <c r="F29" i="1" l="1"/>
  <c r="H29" i="1"/>
  <c r="G29" i="1"/>
  <c r="E30" i="1"/>
  <c r="B30" i="1"/>
  <c r="B32" i="2"/>
  <c r="C31" i="1"/>
  <c r="F30" i="1" l="1"/>
  <c r="H30" i="1"/>
  <c r="G30" i="1"/>
  <c r="E31" i="1"/>
  <c r="B31" i="1"/>
  <c r="B33" i="2"/>
  <c r="C32" i="1"/>
  <c r="F31" i="1" l="1"/>
  <c r="H31" i="1"/>
  <c r="G31" i="1"/>
  <c r="E32" i="1"/>
  <c r="B32" i="1"/>
  <c r="B34" i="2"/>
  <c r="C33" i="1"/>
  <c r="F32" i="1" l="1"/>
  <c r="H32" i="1"/>
  <c r="G32" i="1"/>
  <c r="E33" i="1"/>
  <c r="B33" i="1"/>
  <c r="B35" i="2"/>
  <c r="C34" i="1"/>
  <c r="F33" i="1" l="1"/>
  <c r="H33" i="1"/>
  <c r="G33" i="1"/>
  <c r="E34" i="1"/>
  <c r="B34" i="1"/>
  <c r="B36" i="2"/>
  <c r="C35" i="1"/>
  <c r="F34" i="1" l="1"/>
  <c r="H34" i="1"/>
  <c r="G34" i="1"/>
  <c r="E35" i="1"/>
  <c r="B35" i="1"/>
  <c r="B37" i="2"/>
  <c r="C36" i="1"/>
  <c r="F35" i="1" l="1"/>
  <c r="H35" i="1"/>
  <c r="G35" i="1"/>
  <c r="E36" i="1"/>
  <c r="B36" i="1"/>
  <c r="B38" i="2"/>
  <c r="C37" i="1"/>
  <c r="F36" i="1" l="1"/>
  <c r="H36" i="1"/>
  <c r="G36" i="1"/>
  <c r="B37" i="1"/>
  <c r="E37" i="1"/>
  <c r="B39" i="2"/>
  <c r="C38" i="1"/>
  <c r="F37" i="1" l="1"/>
  <c r="H37" i="1"/>
  <c r="G37" i="1"/>
  <c r="E38" i="1"/>
  <c r="B38" i="1"/>
  <c r="B40" i="2"/>
  <c r="C39" i="1"/>
  <c r="F38" i="1" l="1"/>
  <c r="H38" i="1"/>
  <c r="G38" i="1"/>
  <c r="E39" i="1"/>
  <c r="B39" i="1"/>
  <c r="B41" i="2"/>
  <c r="C40" i="1"/>
  <c r="F39" i="1" l="1"/>
  <c r="H39" i="1"/>
  <c r="G39" i="1"/>
  <c r="E40" i="1"/>
  <c r="B40" i="1"/>
  <c r="B42" i="2"/>
  <c r="C41" i="1"/>
  <c r="F40" i="1" l="1"/>
  <c r="G40" i="1"/>
  <c r="H40" i="1"/>
  <c r="E41" i="1"/>
  <c r="B41" i="1"/>
  <c r="B43" i="2"/>
  <c r="C42" i="1"/>
  <c r="F41" i="1" l="1"/>
  <c r="H41" i="1"/>
  <c r="G41" i="1"/>
  <c r="E42" i="1"/>
  <c r="B42" i="1"/>
  <c r="B44" i="2"/>
  <c r="C43" i="1"/>
  <c r="F42" i="1" l="1"/>
  <c r="H42" i="1"/>
  <c r="G42" i="1"/>
  <c r="E43" i="1"/>
  <c r="B43" i="1"/>
  <c r="B45" i="2"/>
  <c r="C44" i="1"/>
  <c r="F43" i="1" l="1"/>
  <c r="H43" i="1"/>
  <c r="G43" i="1"/>
  <c r="E44" i="1"/>
  <c r="B44" i="1"/>
  <c r="B46" i="2"/>
  <c r="C45" i="1"/>
  <c r="F44" i="1" l="1"/>
  <c r="H44" i="1"/>
  <c r="G44" i="1"/>
  <c r="B45" i="1"/>
  <c r="E45" i="1"/>
  <c r="B47" i="2"/>
  <c r="C46" i="1"/>
  <c r="F45" i="1" l="1"/>
  <c r="H45" i="1"/>
  <c r="G45" i="1"/>
  <c r="E46" i="1"/>
  <c r="B46" i="1"/>
  <c r="B48" i="2"/>
  <c r="C47" i="1"/>
  <c r="F46" i="1" l="1"/>
  <c r="H46" i="1"/>
  <c r="G46" i="1"/>
  <c r="E47" i="1"/>
  <c r="B47" i="1"/>
  <c r="B49" i="2"/>
  <c r="C48" i="1"/>
  <c r="F47" i="1" l="1"/>
  <c r="G47" i="1"/>
  <c r="H47" i="1"/>
  <c r="E48" i="1"/>
  <c r="B48" i="1"/>
  <c r="B50" i="2"/>
  <c r="C49" i="1"/>
  <c r="F48" i="1" l="1"/>
  <c r="H48" i="1"/>
  <c r="G48" i="1"/>
  <c r="E49" i="1"/>
  <c r="B49" i="1"/>
  <c r="B51" i="2"/>
  <c r="C50" i="1"/>
  <c r="F49" i="1" l="1"/>
  <c r="H49" i="1"/>
  <c r="G49" i="1"/>
  <c r="E50" i="1"/>
  <c r="B50" i="1"/>
  <c r="B52" i="2"/>
  <c r="C51" i="1"/>
  <c r="F50" i="1" l="1"/>
  <c r="H50" i="1"/>
  <c r="G50" i="1"/>
  <c r="E51" i="1"/>
  <c r="B51" i="1"/>
  <c r="B53" i="2"/>
  <c r="C52" i="1"/>
  <c r="F51" i="1" l="1"/>
  <c r="H51" i="1"/>
  <c r="G51" i="1"/>
  <c r="E52" i="1"/>
  <c r="B52" i="1"/>
  <c r="B54" i="2"/>
  <c r="C53" i="1"/>
  <c r="F52" i="1" l="1"/>
  <c r="H52" i="1"/>
  <c r="G52" i="1"/>
  <c r="B53" i="1"/>
  <c r="E53" i="1"/>
  <c r="B55" i="2"/>
  <c r="C54" i="1"/>
  <c r="F53" i="1" l="1"/>
  <c r="H53" i="1"/>
  <c r="G53" i="1"/>
  <c r="E54" i="1"/>
  <c r="B54" i="1"/>
  <c r="B56" i="2"/>
  <c r="C55" i="1"/>
  <c r="F54" i="1" l="1"/>
  <c r="G54" i="1"/>
  <c r="H54" i="1"/>
  <c r="E55" i="1"/>
  <c r="B55" i="1"/>
  <c r="B57" i="2"/>
  <c r="C56" i="1"/>
  <c r="F55" i="1" l="1"/>
  <c r="G55" i="1"/>
  <c r="H55" i="1"/>
  <c r="E56" i="1"/>
  <c r="B56" i="1"/>
  <c r="B58" i="2"/>
  <c r="C57" i="1"/>
  <c r="F56" i="1" l="1"/>
  <c r="G56" i="1"/>
  <c r="H56" i="1"/>
  <c r="E57" i="1"/>
  <c r="B57" i="1"/>
  <c r="B59" i="2"/>
  <c r="C58" i="1"/>
  <c r="F57" i="1" l="1"/>
  <c r="H57" i="1"/>
  <c r="G57" i="1"/>
  <c r="E58" i="1"/>
  <c r="B58" i="1"/>
  <c r="B60" i="2"/>
  <c r="C59" i="1"/>
  <c r="F58" i="1" l="1"/>
  <c r="H58" i="1"/>
  <c r="G58" i="1"/>
  <c r="E59" i="1"/>
  <c r="B59" i="1"/>
  <c r="B61" i="2"/>
  <c r="C60" i="1"/>
  <c r="F59" i="1" l="1"/>
  <c r="H59" i="1"/>
  <c r="G59" i="1"/>
  <c r="E60" i="1"/>
  <c r="B60" i="1"/>
  <c r="B62" i="2"/>
  <c r="C61" i="1"/>
  <c r="F60" i="1" l="1"/>
  <c r="H60" i="1"/>
  <c r="G60" i="1"/>
  <c r="B61" i="1"/>
  <c r="E61" i="1"/>
  <c r="B63" i="2"/>
  <c r="C62" i="1"/>
  <c r="F61" i="1" l="1"/>
  <c r="H61" i="1"/>
  <c r="G61" i="1"/>
  <c r="E62" i="1"/>
  <c r="B62" i="1"/>
  <c r="B64" i="2"/>
  <c r="C63" i="1"/>
  <c r="F62" i="1" l="1"/>
  <c r="G62" i="1"/>
  <c r="H62" i="1"/>
  <c r="E63" i="1"/>
  <c r="B63" i="1"/>
  <c r="B65" i="2"/>
  <c r="C64" i="1"/>
  <c r="F63" i="1" l="1"/>
  <c r="H63" i="1"/>
  <c r="G63" i="1"/>
  <c r="E64" i="1"/>
  <c r="B64" i="1"/>
  <c r="B66" i="2"/>
  <c r="C65" i="1"/>
  <c r="F64" i="1" l="1"/>
  <c r="H64" i="1"/>
  <c r="G64" i="1"/>
  <c r="E65" i="1"/>
  <c r="B65" i="1"/>
  <c r="B67" i="2"/>
  <c r="C66" i="1"/>
  <c r="F65" i="1" l="1"/>
  <c r="H65" i="1"/>
  <c r="G65" i="1"/>
  <c r="E66" i="1"/>
  <c r="B66" i="1"/>
  <c r="B68" i="2"/>
  <c r="C67" i="1"/>
  <c r="F66" i="1" l="1"/>
  <c r="H66" i="1"/>
  <c r="G66" i="1"/>
  <c r="E67" i="1"/>
  <c r="B67" i="1"/>
  <c r="B69" i="2"/>
  <c r="C68" i="1"/>
  <c r="F67" i="1" l="1"/>
  <c r="H67" i="1"/>
  <c r="G67" i="1"/>
  <c r="E68" i="1"/>
  <c r="B68" i="1"/>
  <c r="B70" i="2"/>
  <c r="C69" i="1"/>
  <c r="F68" i="1" l="1"/>
  <c r="H68" i="1"/>
  <c r="G68" i="1"/>
  <c r="B69" i="1"/>
  <c r="E69" i="1"/>
  <c r="B71" i="2"/>
  <c r="C70" i="1"/>
  <c r="F69" i="1" l="1"/>
  <c r="H69" i="1"/>
  <c r="G69" i="1"/>
  <c r="E70" i="1"/>
  <c r="B70" i="1"/>
  <c r="B72" i="2"/>
  <c r="C71" i="1"/>
  <c r="F70" i="1" l="1"/>
  <c r="H70" i="1"/>
  <c r="G70" i="1"/>
  <c r="E71" i="1"/>
  <c r="B71" i="1"/>
  <c r="B73" i="2"/>
  <c r="C72" i="1"/>
  <c r="F71" i="1" l="1"/>
  <c r="G71" i="1"/>
  <c r="H71" i="1"/>
  <c r="E72" i="1"/>
  <c r="B72" i="1"/>
  <c r="B74" i="2"/>
  <c r="C73" i="1"/>
  <c r="F72" i="1" l="1"/>
  <c r="H72" i="1"/>
  <c r="G72" i="1"/>
  <c r="E73" i="1"/>
  <c r="B73" i="1"/>
  <c r="C74" i="1"/>
  <c r="F73" i="1" l="1"/>
  <c r="H73" i="1"/>
  <c r="G73" i="1"/>
  <c r="E74" i="1"/>
  <c r="B74" i="1"/>
  <c r="F74" i="1" l="1"/>
  <c r="H74" i="1"/>
  <c r="G74" i="1"/>
  <c r="H147" i="1" l="1"/>
  <c r="L12" i="1" s="1"/>
  <c r="L4" i="1"/>
  <c r="P6" i="1" s="1"/>
  <c r="F147" i="1"/>
  <c r="L2" i="1" s="1"/>
  <c r="L9" i="1"/>
  <c r="P7" i="1" s="1"/>
  <c r="G147" i="1"/>
  <c r="L7" i="1" s="1"/>
  <c r="L14" i="1"/>
  <c r="P8" i="1" s="1"/>
  <c r="M7" i="1" l="1"/>
  <c r="M2" i="1"/>
  <c r="I16" i="1" s="1"/>
  <c r="M12" i="1"/>
  <c r="R8" i="1" s="1"/>
  <c r="I2" i="1"/>
  <c r="I4" i="1"/>
  <c r="I5" i="1"/>
  <c r="I10" i="1"/>
  <c r="I11" i="1"/>
  <c r="I21" i="1"/>
  <c r="I26" i="1"/>
  <c r="I29" i="1"/>
  <c r="I30" i="1"/>
  <c r="I33" i="1"/>
  <c r="I34" i="1"/>
  <c r="I38" i="1"/>
  <c r="I40" i="1"/>
  <c r="I41" i="1"/>
  <c r="I42" i="1"/>
  <c r="I43" i="1"/>
  <c r="I44" i="1"/>
  <c r="I45" i="1"/>
  <c r="I48" i="1"/>
  <c r="I49" i="1"/>
  <c r="I50" i="1"/>
  <c r="I74" i="1"/>
  <c r="R7" i="1"/>
  <c r="I58" i="1"/>
  <c r="I61" i="1"/>
  <c r="I24" i="1" l="1"/>
  <c r="I62" i="1"/>
  <c r="I46" i="1"/>
  <c r="I37" i="1"/>
  <c r="I20" i="1"/>
  <c r="I19" i="1"/>
  <c r="I70" i="1"/>
  <c r="I66" i="1"/>
  <c r="I53" i="1"/>
  <c r="I71" i="1"/>
  <c r="I57" i="1"/>
  <c r="I65" i="1"/>
  <c r="I60" i="1"/>
  <c r="I73" i="1"/>
  <c r="I59" i="1"/>
  <c r="I72" i="1"/>
  <c r="I56" i="1"/>
  <c r="I69" i="1"/>
  <c r="I64" i="1"/>
  <c r="I63" i="1"/>
  <c r="I55" i="1"/>
  <c r="I68" i="1"/>
  <c r="I32" i="1"/>
  <c r="I17" i="1"/>
  <c r="I67" i="1"/>
  <c r="I54" i="1"/>
  <c r="I52" i="1"/>
  <c r="I51" i="1"/>
  <c r="I6" i="1"/>
  <c r="R6" i="1"/>
  <c r="O12" i="1" s="1"/>
  <c r="I28" i="1"/>
  <c r="I14" i="1"/>
  <c r="I35" i="1"/>
  <c r="I25" i="1"/>
  <c r="I13" i="1"/>
  <c r="I22" i="1"/>
  <c r="I12" i="1"/>
  <c r="I3" i="1"/>
  <c r="I36" i="1"/>
  <c r="I27" i="1"/>
  <c r="I18" i="1"/>
  <c r="I9" i="1"/>
  <c r="I8" i="1"/>
  <c r="I47" i="1"/>
  <c r="I39" i="1"/>
  <c r="I31" i="1"/>
  <c r="I23" i="1"/>
  <c r="I15" i="1"/>
  <c r="I7" i="1"/>
</calcChain>
</file>

<file path=xl/sharedStrings.xml><?xml version="1.0" encoding="utf-8"?>
<sst xmlns="http://schemas.openxmlformats.org/spreadsheetml/2006/main" count="33" uniqueCount="30">
  <si>
    <t>t (min)</t>
  </si>
  <si>
    <r>
      <rPr>
        <b/>
        <sz val="12"/>
        <color theme="1"/>
        <rFont val="Symbol"/>
        <charset val="2"/>
      </rPr>
      <t>D</t>
    </r>
    <r>
      <rPr>
        <b/>
        <sz val="12"/>
        <color theme="1"/>
        <rFont val="Calibri"/>
        <family val="2"/>
        <scheme val="minor"/>
      </rPr>
      <t>t (min)</t>
    </r>
  </si>
  <si>
    <t>N</t>
  </si>
  <si>
    <t>t (h:m:s)</t>
  </si>
  <si>
    <t>SIL (dBA)</t>
  </si>
  <si>
    <t>Período</t>
  </si>
  <si>
    <t>P</t>
  </si>
  <si>
    <t>dia</t>
  </si>
  <si>
    <t>entardecer</t>
  </si>
  <si>
    <t>noite</t>
  </si>
  <si>
    <r>
      <t>10</t>
    </r>
    <r>
      <rPr>
        <b/>
        <vertAlign val="superscript"/>
        <sz val="12"/>
        <color theme="1"/>
        <rFont val="Calibri (Body)"/>
      </rPr>
      <t>SIL/10</t>
    </r>
    <r>
      <rPr>
        <b/>
        <sz val="12"/>
        <color theme="1"/>
        <rFont val="Calibri (Body)"/>
      </rPr>
      <t xml:space="preserve"> (d)</t>
    </r>
  </si>
  <si>
    <r>
      <t>10</t>
    </r>
    <r>
      <rPr>
        <b/>
        <vertAlign val="superscript"/>
        <sz val="12"/>
        <color theme="1"/>
        <rFont val="Calibri (Body)"/>
      </rPr>
      <t>SIL/10</t>
    </r>
    <r>
      <rPr>
        <b/>
        <sz val="12"/>
        <color theme="1"/>
        <rFont val="Calibri (Body)"/>
      </rPr>
      <t xml:space="preserve"> (e)</t>
    </r>
  </si>
  <si>
    <r>
      <t>10</t>
    </r>
    <r>
      <rPr>
        <b/>
        <vertAlign val="superscript"/>
        <sz val="12"/>
        <color theme="1"/>
        <rFont val="Calibri (Body)"/>
      </rPr>
      <t>SIL/10</t>
    </r>
    <r>
      <rPr>
        <b/>
        <sz val="12"/>
        <color theme="1"/>
        <rFont val="Calibri (Body)"/>
      </rPr>
      <t xml:space="preserve"> (n)</t>
    </r>
  </si>
  <si>
    <r>
      <rPr>
        <b/>
        <sz val="12"/>
        <color theme="1"/>
        <rFont val="Calibri (Body)"/>
      </rPr>
      <t>10log</t>
    </r>
    <r>
      <rPr>
        <b/>
        <vertAlign val="subscript"/>
        <sz val="12"/>
        <color theme="1"/>
        <rFont val="Calibri (Body)"/>
      </rPr>
      <t>10</t>
    </r>
    <r>
      <rPr>
        <b/>
        <sz val="12"/>
        <color theme="1"/>
        <rFont val="Calibri (Body)"/>
      </rPr>
      <t>(</t>
    </r>
    <r>
      <rPr>
        <b/>
        <sz val="16"/>
        <color theme="1"/>
        <rFont val="Symbol"/>
        <charset val="2"/>
      </rPr>
      <t>S</t>
    </r>
    <r>
      <rPr>
        <b/>
        <sz val="12"/>
        <color theme="1"/>
        <rFont val="Calibri"/>
        <family val="2"/>
        <scheme val="minor"/>
      </rPr>
      <t>10</t>
    </r>
    <r>
      <rPr>
        <b/>
        <vertAlign val="superscript"/>
        <sz val="12"/>
        <color theme="1"/>
        <rFont val="Calibri (Body)"/>
      </rPr>
      <t>Li/10</t>
    </r>
    <r>
      <rPr>
        <b/>
        <sz val="12"/>
        <color theme="1"/>
        <rFont val="Calibri (Body)"/>
      </rPr>
      <t>)</t>
    </r>
    <r>
      <rPr>
        <b/>
        <sz val="12"/>
        <color theme="1"/>
        <rFont val="Calibri"/>
        <family val="2"/>
        <charset val="2"/>
        <scheme val="minor"/>
      </rPr>
      <t xml:space="preserve"> (d)</t>
    </r>
  </si>
  <si>
    <r>
      <rPr>
        <b/>
        <sz val="12"/>
        <color theme="1"/>
        <rFont val="Calibri (Body)"/>
      </rPr>
      <t>10log</t>
    </r>
    <r>
      <rPr>
        <b/>
        <vertAlign val="subscript"/>
        <sz val="12"/>
        <color theme="1"/>
        <rFont val="Calibri (Body)"/>
      </rPr>
      <t>10</t>
    </r>
    <r>
      <rPr>
        <b/>
        <sz val="12"/>
        <color theme="1"/>
        <rFont val="Calibri (Body)"/>
      </rPr>
      <t>(</t>
    </r>
    <r>
      <rPr>
        <b/>
        <sz val="16"/>
        <color theme="1"/>
        <rFont val="Symbol"/>
        <charset val="2"/>
      </rPr>
      <t>S</t>
    </r>
    <r>
      <rPr>
        <b/>
        <sz val="12"/>
        <color theme="1"/>
        <rFont val="Calibri"/>
        <family val="2"/>
        <scheme val="minor"/>
      </rPr>
      <t>10</t>
    </r>
    <r>
      <rPr>
        <b/>
        <vertAlign val="superscript"/>
        <sz val="12"/>
        <color theme="1"/>
        <rFont val="Calibri (Body)"/>
      </rPr>
      <t>Li/10</t>
    </r>
    <r>
      <rPr>
        <b/>
        <sz val="12"/>
        <color theme="1"/>
        <rFont val="Calibri (Body)"/>
      </rPr>
      <t>)</t>
    </r>
    <r>
      <rPr>
        <b/>
        <sz val="12"/>
        <color theme="1"/>
        <rFont val="Calibri"/>
        <family val="2"/>
        <charset val="2"/>
        <scheme val="minor"/>
      </rPr>
      <t xml:space="preserve"> (e)</t>
    </r>
  </si>
  <si>
    <r>
      <rPr>
        <b/>
        <sz val="12"/>
        <color theme="1"/>
        <rFont val="Calibri (Body)"/>
      </rPr>
      <t>10log</t>
    </r>
    <r>
      <rPr>
        <b/>
        <vertAlign val="subscript"/>
        <sz val="12"/>
        <color theme="1"/>
        <rFont val="Calibri (Body)"/>
      </rPr>
      <t>10</t>
    </r>
    <r>
      <rPr>
        <b/>
        <sz val="12"/>
        <color theme="1"/>
        <rFont val="Calibri (Body)"/>
      </rPr>
      <t>(</t>
    </r>
    <r>
      <rPr>
        <b/>
        <sz val="16"/>
        <color theme="1"/>
        <rFont val="Symbol"/>
        <charset val="2"/>
      </rPr>
      <t>S</t>
    </r>
    <r>
      <rPr>
        <b/>
        <sz val="12"/>
        <color theme="1"/>
        <rFont val="Calibri"/>
        <family val="2"/>
        <scheme val="minor"/>
      </rPr>
      <t>10</t>
    </r>
    <r>
      <rPr>
        <b/>
        <vertAlign val="superscript"/>
        <sz val="12"/>
        <color theme="1"/>
        <rFont val="Calibri (Body)"/>
      </rPr>
      <t>Li/10</t>
    </r>
    <r>
      <rPr>
        <b/>
        <sz val="12"/>
        <color theme="1"/>
        <rFont val="Calibri (Body)"/>
      </rPr>
      <t>)</t>
    </r>
    <r>
      <rPr>
        <b/>
        <sz val="12"/>
        <color theme="1"/>
        <rFont val="Calibri"/>
        <family val="2"/>
        <charset val="2"/>
        <scheme val="minor"/>
      </rPr>
      <t xml:space="preserve"> (n)</t>
    </r>
  </si>
  <si>
    <t>Nd</t>
  </si>
  <si>
    <t>Ne</t>
  </si>
  <si>
    <t>Nn</t>
  </si>
  <si>
    <r>
      <t>L</t>
    </r>
    <r>
      <rPr>
        <b/>
        <vertAlign val="subscript"/>
        <sz val="12"/>
        <color theme="1"/>
        <rFont val="Calibri (Body)"/>
      </rPr>
      <t>d</t>
    </r>
  </si>
  <si>
    <r>
      <t>L</t>
    </r>
    <r>
      <rPr>
        <b/>
        <vertAlign val="subscript"/>
        <sz val="12"/>
        <color theme="1"/>
        <rFont val="Calibri (Body)"/>
      </rPr>
      <t>e</t>
    </r>
  </si>
  <si>
    <r>
      <t>L</t>
    </r>
    <r>
      <rPr>
        <b/>
        <vertAlign val="subscript"/>
        <sz val="12"/>
        <color theme="1"/>
        <rFont val="Calibri (Body)"/>
      </rPr>
      <t>n</t>
    </r>
  </si>
  <si>
    <r>
      <t>L</t>
    </r>
    <r>
      <rPr>
        <b/>
        <vertAlign val="subscript"/>
        <sz val="12"/>
        <color rgb="FFFF0000"/>
        <rFont val="Calibri (Body)"/>
      </rPr>
      <t>den</t>
    </r>
  </si>
  <si>
    <t>horas</t>
  </si>
  <si>
    <t>L médio</t>
  </si>
  <si>
    <t>Diurno</t>
  </si>
  <si>
    <t>Entardecer</t>
  </si>
  <si>
    <t>Nocturno</t>
  </si>
  <si>
    <t>Sens</t>
  </si>
  <si>
    <t>Mista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</si>
</sst>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00"/>
    <numFmt numFmtId="166" formatCode="0.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"/>
      <scheme val="minor"/>
    </font>
    <font>
      <b/>
      <sz val="12"/>
      <color theme="1"/>
      <name val="Symbol"/>
      <charset val="2"/>
    </font>
    <font>
      <b/>
      <vertAlign val="superscript"/>
      <sz val="12"/>
      <color theme="1"/>
      <name val="Calibri (Body)"/>
    </font>
    <font>
      <b/>
      <vertAlign val="subscript"/>
      <sz val="12"/>
      <color theme="1"/>
      <name val="Calibri (Body)"/>
    </font>
    <font>
      <b/>
      <sz val="12"/>
      <color theme="1"/>
      <name val="Calibri (Body)"/>
    </font>
    <font>
      <b/>
      <sz val="16"/>
      <color theme="1"/>
      <name val="Symbol"/>
      <charset val="2"/>
    </font>
    <font>
      <b/>
      <sz val="12"/>
      <color rgb="FFFF0000"/>
      <name val="Calibri"/>
      <family val="2"/>
      <scheme val="minor"/>
    </font>
    <font>
      <b/>
      <vertAlign val="subscript"/>
      <sz val="12"/>
      <color rgb="FFFF00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21" fontId="0" fillId="0" borderId="0" xfId="0" applyNumberForma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  <c:pt idx="66">
                  <c:v>1320</c:v>
                </c:pt>
                <c:pt idx="67">
                  <c:v>1340</c:v>
                </c:pt>
                <c:pt idx="68">
                  <c:v>1360</c:v>
                </c:pt>
                <c:pt idx="69">
                  <c:v>1380</c:v>
                </c:pt>
                <c:pt idx="70">
                  <c:v>1400</c:v>
                </c:pt>
                <c:pt idx="71">
                  <c:v>1420</c:v>
                </c:pt>
                <c:pt idx="72">
                  <c:v>1440</c:v>
                </c:pt>
              </c:numCache>
            </c:numRef>
          </c:xVal>
          <c:yVal>
            <c:numRef>
              <c:f>Dados!$C$2:$C$146</c:f>
              <c:numCache>
                <c:formatCode>0.0</c:formatCode>
                <c:ptCount val="145"/>
                <c:pt idx="0">
                  <c:v>42.9</c:v>
                </c:pt>
                <c:pt idx="1">
                  <c:v>62.9</c:v>
                </c:pt>
                <c:pt idx="2">
                  <c:v>53.6</c:v>
                </c:pt>
                <c:pt idx="3">
                  <c:v>50.5</c:v>
                </c:pt>
                <c:pt idx="4">
                  <c:v>49.1</c:v>
                </c:pt>
                <c:pt idx="5">
                  <c:v>70</c:v>
                </c:pt>
                <c:pt idx="6">
                  <c:v>56.8</c:v>
                </c:pt>
                <c:pt idx="7">
                  <c:v>53.5</c:v>
                </c:pt>
                <c:pt idx="8">
                  <c:v>45.2</c:v>
                </c:pt>
                <c:pt idx="9">
                  <c:v>58</c:v>
                </c:pt>
                <c:pt idx="10">
                  <c:v>58.5</c:v>
                </c:pt>
                <c:pt idx="11">
                  <c:v>63.1</c:v>
                </c:pt>
                <c:pt idx="12">
                  <c:v>58.7</c:v>
                </c:pt>
                <c:pt idx="13">
                  <c:v>65.599999999999994</c:v>
                </c:pt>
                <c:pt idx="14">
                  <c:v>54.9</c:v>
                </c:pt>
                <c:pt idx="15">
                  <c:v>47.8</c:v>
                </c:pt>
                <c:pt idx="16">
                  <c:v>63.9</c:v>
                </c:pt>
                <c:pt idx="17">
                  <c:v>49.9</c:v>
                </c:pt>
                <c:pt idx="18">
                  <c:v>50.5</c:v>
                </c:pt>
                <c:pt idx="19">
                  <c:v>49.6</c:v>
                </c:pt>
                <c:pt idx="20">
                  <c:v>61.2</c:v>
                </c:pt>
                <c:pt idx="21">
                  <c:v>58.8</c:v>
                </c:pt>
                <c:pt idx="22">
                  <c:v>62.2</c:v>
                </c:pt>
                <c:pt idx="23">
                  <c:v>41.9</c:v>
                </c:pt>
                <c:pt idx="24">
                  <c:v>70.2</c:v>
                </c:pt>
                <c:pt idx="25">
                  <c:v>52</c:v>
                </c:pt>
                <c:pt idx="26">
                  <c:v>49.1</c:v>
                </c:pt>
                <c:pt idx="27">
                  <c:v>72</c:v>
                </c:pt>
                <c:pt idx="28">
                  <c:v>61.3</c:v>
                </c:pt>
                <c:pt idx="29">
                  <c:v>63</c:v>
                </c:pt>
                <c:pt idx="30">
                  <c:v>63.9</c:v>
                </c:pt>
                <c:pt idx="31">
                  <c:v>60.8</c:v>
                </c:pt>
                <c:pt idx="32">
                  <c:v>61.3</c:v>
                </c:pt>
                <c:pt idx="33">
                  <c:v>54.6</c:v>
                </c:pt>
                <c:pt idx="34">
                  <c:v>52.9</c:v>
                </c:pt>
                <c:pt idx="35">
                  <c:v>67.099999999999994</c:v>
                </c:pt>
                <c:pt idx="36">
                  <c:v>52</c:v>
                </c:pt>
                <c:pt idx="37">
                  <c:v>66.099999999999994</c:v>
                </c:pt>
                <c:pt idx="38">
                  <c:v>73.3</c:v>
                </c:pt>
                <c:pt idx="39">
                  <c:v>68.099999999999994</c:v>
                </c:pt>
                <c:pt idx="40">
                  <c:v>54.4</c:v>
                </c:pt>
                <c:pt idx="41">
                  <c:v>52.3</c:v>
                </c:pt>
                <c:pt idx="42">
                  <c:v>56.7</c:v>
                </c:pt>
                <c:pt idx="43">
                  <c:v>46.7</c:v>
                </c:pt>
                <c:pt idx="44">
                  <c:v>52.5</c:v>
                </c:pt>
                <c:pt idx="45">
                  <c:v>64.900000000000006</c:v>
                </c:pt>
                <c:pt idx="46">
                  <c:v>61.9</c:v>
                </c:pt>
                <c:pt idx="47">
                  <c:v>69.8</c:v>
                </c:pt>
                <c:pt idx="48">
                  <c:v>74</c:v>
                </c:pt>
                <c:pt idx="49">
                  <c:v>67.3</c:v>
                </c:pt>
                <c:pt idx="50">
                  <c:v>42.5</c:v>
                </c:pt>
                <c:pt idx="51">
                  <c:v>48.2</c:v>
                </c:pt>
                <c:pt idx="52">
                  <c:v>61</c:v>
                </c:pt>
                <c:pt idx="53">
                  <c:v>53.3</c:v>
                </c:pt>
                <c:pt idx="54">
                  <c:v>52.6</c:v>
                </c:pt>
                <c:pt idx="55">
                  <c:v>61.3</c:v>
                </c:pt>
                <c:pt idx="56">
                  <c:v>58</c:v>
                </c:pt>
                <c:pt idx="57">
                  <c:v>65.7</c:v>
                </c:pt>
                <c:pt idx="58">
                  <c:v>58.3</c:v>
                </c:pt>
                <c:pt idx="59">
                  <c:v>49.8</c:v>
                </c:pt>
                <c:pt idx="60">
                  <c:v>72.8</c:v>
                </c:pt>
                <c:pt idx="61">
                  <c:v>72.8</c:v>
                </c:pt>
                <c:pt idx="62">
                  <c:v>42</c:v>
                </c:pt>
                <c:pt idx="63">
                  <c:v>49.7</c:v>
                </c:pt>
                <c:pt idx="64">
                  <c:v>61.8</c:v>
                </c:pt>
                <c:pt idx="65">
                  <c:v>52.7</c:v>
                </c:pt>
                <c:pt idx="66">
                  <c:v>60.4</c:v>
                </c:pt>
                <c:pt idx="67">
                  <c:v>56.3</c:v>
                </c:pt>
                <c:pt idx="68">
                  <c:v>52.1</c:v>
                </c:pt>
                <c:pt idx="69">
                  <c:v>61</c:v>
                </c:pt>
                <c:pt idx="70">
                  <c:v>57.3</c:v>
                </c:pt>
                <c:pt idx="71">
                  <c:v>64.3</c:v>
                </c:pt>
                <c:pt idx="72">
                  <c:v>64.8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AB-0043-B93D-5AA4513B2644}"/>
            </c:ext>
          </c:extLst>
        </c:ser>
        <c:ser>
          <c:idx val="1"/>
          <c:order val="1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  <c:pt idx="66">
                  <c:v>1320</c:v>
                </c:pt>
                <c:pt idx="67">
                  <c:v>1340</c:v>
                </c:pt>
                <c:pt idx="68">
                  <c:v>1360</c:v>
                </c:pt>
                <c:pt idx="69">
                  <c:v>1380</c:v>
                </c:pt>
                <c:pt idx="70">
                  <c:v>1400</c:v>
                </c:pt>
                <c:pt idx="71">
                  <c:v>1420</c:v>
                </c:pt>
                <c:pt idx="72">
                  <c:v>1440</c:v>
                </c:pt>
              </c:numCache>
            </c:numRef>
          </c:xVal>
          <c:yVal>
            <c:numRef>
              <c:f>Média!$I$2:$I$1048576</c:f>
              <c:numCache>
                <c:formatCode>0.00</c:formatCode>
                <c:ptCount val="1048575"/>
                <c:pt idx="0">
                  <c:v>61.190930260511308</c:v>
                </c:pt>
                <c:pt idx="1">
                  <c:v>61.190930260511308</c:v>
                </c:pt>
                <c:pt idx="2">
                  <c:v>61.190930260511308</c:v>
                </c:pt>
                <c:pt idx="3">
                  <c:v>61.190930260511308</c:v>
                </c:pt>
                <c:pt idx="4">
                  <c:v>61.190930260511308</c:v>
                </c:pt>
                <c:pt idx="5">
                  <c:v>61.190930260511308</c:v>
                </c:pt>
                <c:pt idx="6">
                  <c:v>61.190930260511308</c:v>
                </c:pt>
                <c:pt idx="7">
                  <c:v>61.190930260511308</c:v>
                </c:pt>
                <c:pt idx="8">
                  <c:v>61.190930260511308</c:v>
                </c:pt>
                <c:pt idx="9">
                  <c:v>61.190930260511308</c:v>
                </c:pt>
                <c:pt idx="10">
                  <c:v>61.190930260511308</c:v>
                </c:pt>
                <c:pt idx="11">
                  <c:v>61.190930260511308</c:v>
                </c:pt>
                <c:pt idx="12">
                  <c:v>61.190930260511308</c:v>
                </c:pt>
                <c:pt idx="13">
                  <c:v>61.190930260511308</c:v>
                </c:pt>
                <c:pt idx="14">
                  <c:v>61.190930260511308</c:v>
                </c:pt>
                <c:pt idx="15">
                  <c:v>61.190930260511308</c:v>
                </c:pt>
                <c:pt idx="16">
                  <c:v>61.190930260511308</c:v>
                </c:pt>
                <c:pt idx="17">
                  <c:v>61.190930260511308</c:v>
                </c:pt>
                <c:pt idx="18">
                  <c:v>61.190930260511308</c:v>
                </c:pt>
                <c:pt idx="19">
                  <c:v>61.190930260511308</c:v>
                </c:pt>
                <c:pt idx="20">
                  <c:v>61.190930260511308</c:v>
                </c:pt>
                <c:pt idx="21">
                  <c:v>65.684952736005698</c:v>
                </c:pt>
                <c:pt idx="22">
                  <c:v>65.684952736005698</c:v>
                </c:pt>
                <c:pt idx="23">
                  <c:v>65.684952736005698</c:v>
                </c:pt>
                <c:pt idx="24">
                  <c:v>65.684952736005698</c:v>
                </c:pt>
                <c:pt idx="25">
                  <c:v>65.684952736005698</c:v>
                </c:pt>
                <c:pt idx="26">
                  <c:v>65.684952736005698</c:v>
                </c:pt>
                <c:pt idx="27">
                  <c:v>65.684952736005698</c:v>
                </c:pt>
                <c:pt idx="28">
                  <c:v>65.684952736005698</c:v>
                </c:pt>
                <c:pt idx="29">
                  <c:v>65.684952736005698</c:v>
                </c:pt>
                <c:pt idx="30">
                  <c:v>65.684952736005698</c:v>
                </c:pt>
                <c:pt idx="31">
                  <c:v>65.684952736005698</c:v>
                </c:pt>
                <c:pt idx="32">
                  <c:v>65.684952736005698</c:v>
                </c:pt>
                <c:pt idx="33">
                  <c:v>65.684952736005698</c:v>
                </c:pt>
                <c:pt idx="34">
                  <c:v>65.684952736005698</c:v>
                </c:pt>
                <c:pt idx="35">
                  <c:v>65.684952736005698</c:v>
                </c:pt>
                <c:pt idx="36">
                  <c:v>65.684952736005698</c:v>
                </c:pt>
                <c:pt idx="37">
                  <c:v>65.684952736005698</c:v>
                </c:pt>
                <c:pt idx="38">
                  <c:v>65.684952736005698</c:v>
                </c:pt>
                <c:pt idx="39">
                  <c:v>65.684952736005698</c:v>
                </c:pt>
                <c:pt idx="40">
                  <c:v>65.684952736005698</c:v>
                </c:pt>
                <c:pt idx="41">
                  <c:v>65.684952736005698</c:v>
                </c:pt>
                <c:pt idx="42">
                  <c:v>65.684952736005698</c:v>
                </c:pt>
                <c:pt idx="43">
                  <c:v>65.684952736005698</c:v>
                </c:pt>
                <c:pt idx="44">
                  <c:v>65.684952736005698</c:v>
                </c:pt>
                <c:pt idx="45">
                  <c:v>65.684952736005698</c:v>
                </c:pt>
                <c:pt idx="46">
                  <c:v>65.684952736005698</c:v>
                </c:pt>
                <c:pt idx="47">
                  <c:v>65.684952736005698</c:v>
                </c:pt>
                <c:pt idx="48">
                  <c:v>65.684952736005698</c:v>
                </c:pt>
                <c:pt idx="49">
                  <c:v>65.684952736005698</c:v>
                </c:pt>
                <c:pt idx="50">
                  <c:v>65.684952736005698</c:v>
                </c:pt>
                <c:pt idx="51">
                  <c:v>65.684952736005698</c:v>
                </c:pt>
                <c:pt idx="52">
                  <c:v>65.684952736005698</c:v>
                </c:pt>
                <c:pt idx="53">
                  <c:v>65.684952736005698</c:v>
                </c:pt>
                <c:pt idx="54">
                  <c:v>65.684952736005698</c:v>
                </c:pt>
                <c:pt idx="55">
                  <c:v>65.684952736005698</c:v>
                </c:pt>
                <c:pt idx="56">
                  <c:v>65.684952736005698</c:v>
                </c:pt>
                <c:pt idx="57">
                  <c:v>65.684952736005698</c:v>
                </c:pt>
                <c:pt idx="58">
                  <c:v>65.684952736005698</c:v>
                </c:pt>
                <c:pt idx="59">
                  <c:v>65.684952736005698</c:v>
                </c:pt>
                <c:pt idx="60">
                  <c:v>65.684952736005698</c:v>
                </c:pt>
                <c:pt idx="61">
                  <c:v>64.224752172362969</c:v>
                </c:pt>
                <c:pt idx="62">
                  <c:v>64.224752172362969</c:v>
                </c:pt>
                <c:pt idx="63">
                  <c:v>64.224752172362969</c:v>
                </c:pt>
                <c:pt idx="64">
                  <c:v>64.224752172362969</c:v>
                </c:pt>
                <c:pt idx="65">
                  <c:v>64.224752172362969</c:v>
                </c:pt>
                <c:pt idx="66">
                  <c:v>64.224752172362969</c:v>
                </c:pt>
                <c:pt idx="67">
                  <c:v>64.224752172362969</c:v>
                </c:pt>
                <c:pt idx="68">
                  <c:v>64.224752172362969</c:v>
                </c:pt>
                <c:pt idx="69">
                  <c:v>64.224752172362969</c:v>
                </c:pt>
                <c:pt idx="70">
                  <c:v>61.190930260511308</c:v>
                </c:pt>
                <c:pt idx="71">
                  <c:v>61.190930260511308</c:v>
                </c:pt>
                <c:pt idx="72">
                  <c:v>61.190930260511308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AB-0043-B93D-5AA4513B2644}"/>
            </c:ext>
          </c:extLst>
        </c:ser>
        <c:ser>
          <c:idx val="2"/>
          <c:order val="2"/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  <c:pt idx="66">
                  <c:v>1320</c:v>
                </c:pt>
                <c:pt idx="67">
                  <c:v>1340</c:v>
                </c:pt>
                <c:pt idx="68">
                  <c:v>1360</c:v>
                </c:pt>
                <c:pt idx="69">
                  <c:v>1380</c:v>
                </c:pt>
                <c:pt idx="70">
                  <c:v>1400</c:v>
                </c:pt>
                <c:pt idx="71">
                  <c:v>1420</c:v>
                </c:pt>
                <c:pt idx="72">
                  <c:v>1440</c:v>
                </c:pt>
              </c:numCache>
            </c:numRef>
          </c:xVal>
          <c:yVal>
            <c:numRef>
              <c:f>Média!$K$2:$K$146</c:f>
              <c:numCache>
                <c:formatCode>0.00</c:formatCode>
                <c:ptCount val="145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  <c:pt idx="35">
                  <c:v>65</c:v>
                </c:pt>
                <c:pt idx="36">
                  <c:v>65</c:v>
                </c:pt>
                <c:pt idx="37">
                  <c:v>65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65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</c:v>
                </c:pt>
                <c:pt idx="46">
                  <c:v>65</c:v>
                </c:pt>
                <c:pt idx="47">
                  <c:v>65</c:v>
                </c:pt>
                <c:pt idx="48">
                  <c:v>65</c:v>
                </c:pt>
                <c:pt idx="49">
                  <c:v>65</c:v>
                </c:pt>
                <c:pt idx="50">
                  <c:v>65</c:v>
                </c:pt>
                <c:pt idx="51">
                  <c:v>65</c:v>
                </c:pt>
                <c:pt idx="52">
                  <c:v>65</c:v>
                </c:pt>
                <c:pt idx="53">
                  <c:v>65</c:v>
                </c:pt>
                <c:pt idx="54">
                  <c:v>65</c:v>
                </c:pt>
                <c:pt idx="55">
                  <c:v>65</c:v>
                </c:pt>
                <c:pt idx="56">
                  <c:v>65</c:v>
                </c:pt>
                <c:pt idx="57">
                  <c:v>65</c:v>
                </c:pt>
                <c:pt idx="58">
                  <c:v>65</c:v>
                </c:pt>
                <c:pt idx="59">
                  <c:v>65</c:v>
                </c:pt>
                <c:pt idx="60">
                  <c:v>65</c:v>
                </c:pt>
                <c:pt idx="61">
                  <c:v>65</c:v>
                </c:pt>
                <c:pt idx="62">
                  <c:v>65</c:v>
                </c:pt>
                <c:pt idx="63">
                  <c:v>65</c:v>
                </c:pt>
                <c:pt idx="64">
                  <c:v>65</c:v>
                </c:pt>
                <c:pt idx="65">
                  <c:v>65</c:v>
                </c:pt>
                <c:pt idx="66">
                  <c:v>65</c:v>
                </c:pt>
                <c:pt idx="67">
                  <c:v>65</c:v>
                </c:pt>
                <c:pt idx="68">
                  <c:v>65</c:v>
                </c:pt>
                <c:pt idx="69">
                  <c:v>65</c:v>
                </c:pt>
                <c:pt idx="70">
                  <c:v>65</c:v>
                </c:pt>
                <c:pt idx="71">
                  <c:v>65</c:v>
                </c:pt>
                <c:pt idx="72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D3-A645-ADD5-5700A2885E1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Média!$B$2:$B$146</c:f>
              <c:numCache>
                <c:formatCode>0</c:formatCode>
                <c:ptCount val="14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  <c:pt idx="21">
                  <c:v>420</c:v>
                </c:pt>
                <c:pt idx="22">
                  <c:v>440</c:v>
                </c:pt>
                <c:pt idx="23">
                  <c:v>460</c:v>
                </c:pt>
                <c:pt idx="24">
                  <c:v>480</c:v>
                </c:pt>
                <c:pt idx="25">
                  <c:v>500</c:v>
                </c:pt>
                <c:pt idx="26">
                  <c:v>520</c:v>
                </c:pt>
                <c:pt idx="27">
                  <c:v>540</c:v>
                </c:pt>
                <c:pt idx="28">
                  <c:v>560</c:v>
                </c:pt>
                <c:pt idx="29">
                  <c:v>580</c:v>
                </c:pt>
                <c:pt idx="30">
                  <c:v>600</c:v>
                </c:pt>
                <c:pt idx="31">
                  <c:v>620</c:v>
                </c:pt>
                <c:pt idx="32">
                  <c:v>640</c:v>
                </c:pt>
                <c:pt idx="33">
                  <c:v>660</c:v>
                </c:pt>
                <c:pt idx="34">
                  <c:v>680</c:v>
                </c:pt>
                <c:pt idx="35">
                  <c:v>700</c:v>
                </c:pt>
                <c:pt idx="36">
                  <c:v>720</c:v>
                </c:pt>
                <c:pt idx="37">
                  <c:v>740</c:v>
                </c:pt>
                <c:pt idx="38">
                  <c:v>760</c:v>
                </c:pt>
                <c:pt idx="39">
                  <c:v>780</c:v>
                </c:pt>
                <c:pt idx="40">
                  <c:v>800</c:v>
                </c:pt>
                <c:pt idx="41">
                  <c:v>820</c:v>
                </c:pt>
                <c:pt idx="42">
                  <c:v>840</c:v>
                </c:pt>
                <c:pt idx="43">
                  <c:v>860</c:v>
                </c:pt>
                <c:pt idx="44">
                  <c:v>880</c:v>
                </c:pt>
                <c:pt idx="45">
                  <c:v>900</c:v>
                </c:pt>
                <c:pt idx="46">
                  <c:v>920</c:v>
                </c:pt>
                <c:pt idx="47">
                  <c:v>940</c:v>
                </c:pt>
                <c:pt idx="48">
                  <c:v>960</c:v>
                </c:pt>
                <c:pt idx="49">
                  <c:v>980</c:v>
                </c:pt>
                <c:pt idx="50">
                  <c:v>1000</c:v>
                </c:pt>
                <c:pt idx="51">
                  <c:v>1020</c:v>
                </c:pt>
                <c:pt idx="52">
                  <c:v>1040</c:v>
                </c:pt>
                <c:pt idx="53">
                  <c:v>1060</c:v>
                </c:pt>
                <c:pt idx="54">
                  <c:v>1080</c:v>
                </c:pt>
                <c:pt idx="55">
                  <c:v>1100</c:v>
                </c:pt>
                <c:pt idx="56">
                  <c:v>1120</c:v>
                </c:pt>
                <c:pt idx="57">
                  <c:v>1140</c:v>
                </c:pt>
                <c:pt idx="58">
                  <c:v>1160</c:v>
                </c:pt>
                <c:pt idx="59">
                  <c:v>1180</c:v>
                </c:pt>
                <c:pt idx="60">
                  <c:v>1200</c:v>
                </c:pt>
                <c:pt idx="61">
                  <c:v>1220</c:v>
                </c:pt>
                <c:pt idx="62">
                  <c:v>1240</c:v>
                </c:pt>
                <c:pt idx="63">
                  <c:v>1260</c:v>
                </c:pt>
                <c:pt idx="64">
                  <c:v>1280</c:v>
                </c:pt>
                <c:pt idx="65">
                  <c:v>1300</c:v>
                </c:pt>
                <c:pt idx="66">
                  <c:v>1320</c:v>
                </c:pt>
                <c:pt idx="67">
                  <c:v>1340</c:v>
                </c:pt>
                <c:pt idx="68">
                  <c:v>1360</c:v>
                </c:pt>
                <c:pt idx="69">
                  <c:v>1380</c:v>
                </c:pt>
                <c:pt idx="70">
                  <c:v>1400</c:v>
                </c:pt>
                <c:pt idx="71">
                  <c:v>1420</c:v>
                </c:pt>
                <c:pt idx="72">
                  <c:v>1440</c:v>
                </c:pt>
              </c:numCache>
            </c:numRef>
          </c:xVal>
          <c:yVal>
            <c:numRef>
              <c:f>Média!$J$2:$J$146</c:f>
              <c:numCache>
                <c:formatCode>0.00</c:formatCode>
                <c:ptCount val="145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D3-A645-ADD5-5700A2885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6965919"/>
        <c:axId val="1527116095"/>
      </c:scatterChart>
      <c:valAx>
        <c:axId val="1526965919"/>
        <c:scaling>
          <c:orientation val="minMax"/>
          <c:max val="144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527116095"/>
        <c:crosses val="autoZero"/>
        <c:crossBetween val="midCat"/>
      </c:valAx>
      <c:valAx>
        <c:axId val="152711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526965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9</xdr:col>
      <xdr:colOff>425822</xdr:colOff>
      <xdr:row>14</xdr:row>
      <xdr:rowOff>121024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F74E6-F6A5-3642-BDE0-7990E1318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F4E1-816E-8C44-8088-054B3B94E5C9}">
  <dimension ref="A1:C74"/>
  <sheetViews>
    <sheetView zoomScale="170" zoomScaleNormal="170" workbookViewId="0">
      <pane ySplit="7680" topLeftCell="A71"/>
      <selection activeCell="B3" sqref="B3"/>
      <selection pane="bottomLeft" activeCell="C146" sqref="C146"/>
    </sheetView>
  </sheetViews>
  <sheetFormatPr baseColWidth="10" defaultRowHeight="16" x14ac:dyDescent="0.2"/>
  <sheetData>
    <row r="1" spans="1:3" x14ac:dyDescent="0.2">
      <c r="A1" s="5" t="s">
        <v>1</v>
      </c>
      <c r="B1" s="3" t="s">
        <v>3</v>
      </c>
      <c r="C1" s="3" t="s">
        <v>4</v>
      </c>
    </row>
    <row r="2" spans="1:3" x14ac:dyDescent="0.2">
      <c r="A2" s="9">
        <v>20</v>
      </c>
      <c r="B2" s="2">
        <v>0</v>
      </c>
      <c r="C2" s="16">
        <v>42.9</v>
      </c>
    </row>
    <row r="3" spans="1:3" x14ac:dyDescent="0.2">
      <c r="A3" s="1"/>
      <c r="B3" s="2">
        <f>B2+TIME(0,A$2,0)</f>
        <v>1.3888888888888888E-2</v>
      </c>
      <c r="C3" s="16">
        <v>62.9</v>
      </c>
    </row>
    <row r="4" spans="1:3" x14ac:dyDescent="0.2">
      <c r="A4" s="5"/>
      <c r="B4" s="2">
        <f t="shared" ref="B4:B67" si="0">B3+TIME(0,A$2,0)</f>
        <v>2.7777777777777776E-2</v>
      </c>
      <c r="C4" s="16">
        <v>53.6</v>
      </c>
    </row>
    <row r="5" spans="1:3" x14ac:dyDescent="0.2">
      <c r="A5" s="1"/>
      <c r="B5" s="2">
        <f t="shared" si="0"/>
        <v>4.1666666666666664E-2</v>
      </c>
      <c r="C5" s="16">
        <v>50.5</v>
      </c>
    </row>
    <row r="6" spans="1:3" x14ac:dyDescent="0.2">
      <c r="A6" s="3"/>
      <c r="B6" s="2">
        <f t="shared" si="0"/>
        <v>5.5555555555555552E-2</v>
      </c>
      <c r="C6" s="16">
        <v>49.1</v>
      </c>
    </row>
    <row r="7" spans="1:3" x14ac:dyDescent="0.2">
      <c r="A7" s="3"/>
      <c r="B7" s="2">
        <f t="shared" si="0"/>
        <v>6.9444444444444448E-2</v>
      </c>
      <c r="C7" s="16">
        <v>70</v>
      </c>
    </row>
    <row r="8" spans="1:3" x14ac:dyDescent="0.2">
      <c r="A8" s="1"/>
      <c r="B8" s="2">
        <f t="shared" si="0"/>
        <v>8.3333333333333343E-2</v>
      </c>
      <c r="C8" s="16">
        <v>56.8</v>
      </c>
    </row>
    <row r="9" spans="1:3" x14ac:dyDescent="0.2">
      <c r="B9" s="2">
        <f t="shared" si="0"/>
        <v>9.7222222222222238E-2</v>
      </c>
      <c r="C9" s="16">
        <v>53.5</v>
      </c>
    </row>
    <row r="10" spans="1:3" x14ac:dyDescent="0.2">
      <c r="A10" s="3"/>
      <c r="B10" s="2">
        <f t="shared" si="0"/>
        <v>0.11111111111111113</v>
      </c>
      <c r="C10" s="16">
        <v>45.2</v>
      </c>
    </row>
    <row r="11" spans="1:3" x14ac:dyDescent="0.2">
      <c r="A11" s="1"/>
      <c r="B11" s="2">
        <f t="shared" si="0"/>
        <v>0.12500000000000003</v>
      </c>
      <c r="C11" s="16">
        <v>58</v>
      </c>
    </row>
    <row r="12" spans="1:3" x14ac:dyDescent="0.2">
      <c r="B12" s="2">
        <f t="shared" si="0"/>
        <v>0.13888888888888892</v>
      </c>
      <c r="C12" s="16">
        <v>58.5</v>
      </c>
    </row>
    <row r="13" spans="1:3" x14ac:dyDescent="0.2">
      <c r="B13" s="2">
        <f t="shared" si="0"/>
        <v>0.15277777777777782</v>
      </c>
      <c r="C13" s="16">
        <v>63.1</v>
      </c>
    </row>
    <row r="14" spans="1:3" x14ac:dyDescent="0.2">
      <c r="B14" s="2">
        <f t="shared" si="0"/>
        <v>0.16666666666666671</v>
      </c>
      <c r="C14" s="16">
        <v>58.7</v>
      </c>
    </row>
    <row r="15" spans="1:3" x14ac:dyDescent="0.2">
      <c r="B15" s="2">
        <f t="shared" si="0"/>
        <v>0.18055555555555561</v>
      </c>
      <c r="C15" s="16">
        <v>65.599999999999994</v>
      </c>
    </row>
    <row r="16" spans="1:3" x14ac:dyDescent="0.2">
      <c r="B16" s="2">
        <f t="shared" si="0"/>
        <v>0.1944444444444445</v>
      </c>
      <c r="C16" s="16">
        <v>54.9</v>
      </c>
    </row>
    <row r="17" spans="2:3" x14ac:dyDescent="0.2">
      <c r="B17" s="2">
        <f t="shared" si="0"/>
        <v>0.2083333333333334</v>
      </c>
      <c r="C17" s="16">
        <v>47.8</v>
      </c>
    </row>
    <row r="18" spans="2:3" x14ac:dyDescent="0.2">
      <c r="B18" s="2">
        <f t="shared" si="0"/>
        <v>0.22222222222222229</v>
      </c>
      <c r="C18" s="16">
        <v>63.9</v>
      </c>
    </row>
    <row r="19" spans="2:3" x14ac:dyDescent="0.2">
      <c r="B19" s="2">
        <f t="shared" si="0"/>
        <v>0.23611111111111119</v>
      </c>
      <c r="C19" s="16">
        <v>49.9</v>
      </c>
    </row>
    <row r="20" spans="2:3" x14ac:dyDescent="0.2">
      <c r="B20" s="2">
        <f t="shared" si="0"/>
        <v>0.25000000000000006</v>
      </c>
      <c r="C20" s="16">
        <v>50.5</v>
      </c>
    </row>
    <row r="21" spans="2:3" x14ac:dyDescent="0.2">
      <c r="B21" s="2">
        <f t="shared" si="0"/>
        <v>0.26388888888888895</v>
      </c>
      <c r="C21" s="16">
        <v>49.6</v>
      </c>
    </row>
    <row r="22" spans="2:3" x14ac:dyDescent="0.2">
      <c r="B22" s="2">
        <f t="shared" si="0"/>
        <v>0.27777777777777785</v>
      </c>
      <c r="C22" s="16">
        <v>61.2</v>
      </c>
    </row>
    <row r="23" spans="2:3" x14ac:dyDescent="0.2">
      <c r="B23" s="2">
        <f t="shared" si="0"/>
        <v>0.29166666666666674</v>
      </c>
      <c r="C23" s="16">
        <v>58.8</v>
      </c>
    </row>
    <row r="24" spans="2:3" x14ac:dyDescent="0.2">
      <c r="B24" s="2">
        <f t="shared" si="0"/>
        <v>0.30555555555555564</v>
      </c>
      <c r="C24" s="16">
        <v>62.2</v>
      </c>
    </row>
    <row r="25" spans="2:3" x14ac:dyDescent="0.2">
      <c r="B25" s="2">
        <f t="shared" si="0"/>
        <v>0.31944444444444453</v>
      </c>
      <c r="C25" s="16">
        <v>41.9</v>
      </c>
    </row>
    <row r="26" spans="2:3" x14ac:dyDescent="0.2">
      <c r="B26" s="2">
        <f t="shared" si="0"/>
        <v>0.33333333333333343</v>
      </c>
      <c r="C26" s="16">
        <v>70.2</v>
      </c>
    </row>
    <row r="27" spans="2:3" x14ac:dyDescent="0.2">
      <c r="B27" s="2">
        <f t="shared" si="0"/>
        <v>0.34722222222222232</v>
      </c>
      <c r="C27" s="16">
        <v>52</v>
      </c>
    </row>
    <row r="28" spans="2:3" x14ac:dyDescent="0.2">
      <c r="B28" s="2">
        <f t="shared" si="0"/>
        <v>0.36111111111111122</v>
      </c>
      <c r="C28" s="16">
        <v>49.1</v>
      </c>
    </row>
    <row r="29" spans="2:3" x14ac:dyDescent="0.2">
      <c r="B29" s="2">
        <f t="shared" si="0"/>
        <v>0.37500000000000011</v>
      </c>
      <c r="C29" s="16">
        <v>72</v>
      </c>
    </row>
    <row r="30" spans="2:3" x14ac:dyDescent="0.2">
      <c r="B30" s="2">
        <f t="shared" si="0"/>
        <v>0.38888888888888901</v>
      </c>
      <c r="C30" s="16">
        <v>61.3</v>
      </c>
    </row>
    <row r="31" spans="2:3" x14ac:dyDescent="0.2">
      <c r="B31" s="2">
        <f t="shared" si="0"/>
        <v>0.4027777777777779</v>
      </c>
      <c r="C31" s="16">
        <v>63</v>
      </c>
    </row>
    <row r="32" spans="2:3" x14ac:dyDescent="0.2">
      <c r="B32" s="2">
        <f t="shared" si="0"/>
        <v>0.4166666666666668</v>
      </c>
      <c r="C32" s="16">
        <v>63.9</v>
      </c>
    </row>
    <row r="33" spans="2:3" x14ac:dyDescent="0.2">
      <c r="B33" s="2">
        <f t="shared" si="0"/>
        <v>0.43055555555555569</v>
      </c>
      <c r="C33" s="16">
        <v>60.8</v>
      </c>
    </row>
    <row r="34" spans="2:3" x14ac:dyDescent="0.2">
      <c r="B34" s="2">
        <f t="shared" si="0"/>
        <v>0.44444444444444459</v>
      </c>
      <c r="C34" s="16">
        <v>61.3</v>
      </c>
    </row>
    <row r="35" spans="2:3" x14ac:dyDescent="0.2">
      <c r="B35" s="2">
        <f t="shared" si="0"/>
        <v>0.45833333333333348</v>
      </c>
      <c r="C35" s="16">
        <v>54.6</v>
      </c>
    </row>
    <row r="36" spans="2:3" x14ac:dyDescent="0.2">
      <c r="B36" s="2">
        <f t="shared" si="0"/>
        <v>0.47222222222222238</v>
      </c>
      <c r="C36" s="16">
        <v>52.9</v>
      </c>
    </row>
    <row r="37" spans="2:3" x14ac:dyDescent="0.2">
      <c r="B37" s="2">
        <f t="shared" si="0"/>
        <v>0.48611111111111127</v>
      </c>
      <c r="C37" s="16">
        <v>67.099999999999994</v>
      </c>
    </row>
    <row r="38" spans="2:3" x14ac:dyDescent="0.2">
      <c r="B38" s="2">
        <f t="shared" si="0"/>
        <v>0.50000000000000011</v>
      </c>
      <c r="C38" s="16">
        <v>52</v>
      </c>
    </row>
    <row r="39" spans="2:3" x14ac:dyDescent="0.2">
      <c r="B39" s="2">
        <f t="shared" si="0"/>
        <v>0.51388888888888895</v>
      </c>
      <c r="C39" s="16">
        <v>66.099999999999994</v>
      </c>
    </row>
    <row r="40" spans="2:3" x14ac:dyDescent="0.2">
      <c r="B40" s="2">
        <f t="shared" si="0"/>
        <v>0.52777777777777779</v>
      </c>
      <c r="C40" s="16">
        <v>73.3</v>
      </c>
    </row>
    <row r="41" spans="2:3" x14ac:dyDescent="0.2">
      <c r="B41" s="2">
        <f t="shared" si="0"/>
        <v>0.54166666666666663</v>
      </c>
      <c r="C41" s="16">
        <v>68.099999999999994</v>
      </c>
    </row>
    <row r="42" spans="2:3" x14ac:dyDescent="0.2">
      <c r="B42" s="2">
        <f t="shared" si="0"/>
        <v>0.55555555555555547</v>
      </c>
      <c r="C42" s="16">
        <v>54.4</v>
      </c>
    </row>
    <row r="43" spans="2:3" x14ac:dyDescent="0.2">
      <c r="B43" s="2">
        <f t="shared" si="0"/>
        <v>0.56944444444444431</v>
      </c>
      <c r="C43" s="16">
        <v>52.3</v>
      </c>
    </row>
    <row r="44" spans="2:3" x14ac:dyDescent="0.2">
      <c r="B44" s="2">
        <f t="shared" si="0"/>
        <v>0.58333333333333315</v>
      </c>
      <c r="C44" s="16">
        <v>56.7</v>
      </c>
    </row>
    <row r="45" spans="2:3" x14ac:dyDescent="0.2">
      <c r="B45" s="2">
        <f t="shared" si="0"/>
        <v>0.59722222222222199</v>
      </c>
      <c r="C45" s="16">
        <v>46.7</v>
      </c>
    </row>
    <row r="46" spans="2:3" x14ac:dyDescent="0.2">
      <c r="B46" s="2">
        <f t="shared" si="0"/>
        <v>0.61111111111111083</v>
      </c>
      <c r="C46" s="16">
        <v>52.5</v>
      </c>
    </row>
    <row r="47" spans="2:3" x14ac:dyDescent="0.2">
      <c r="B47" s="2">
        <f t="shared" si="0"/>
        <v>0.62499999999999967</v>
      </c>
      <c r="C47" s="16">
        <v>64.900000000000006</v>
      </c>
    </row>
    <row r="48" spans="2:3" x14ac:dyDescent="0.2">
      <c r="B48" s="2">
        <f t="shared" si="0"/>
        <v>0.63888888888888851</v>
      </c>
      <c r="C48" s="16">
        <v>61.9</v>
      </c>
    </row>
    <row r="49" spans="2:3" x14ac:dyDescent="0.2">
      <c r="B49" s="2">
        <f t="shared" si="0"/>
        <v>0.65277777777777735</v>
      </c>
      <c r="C49" s="16">
        <v>69.8</v>
      </c>
    </row>
    <row r="50" spans="2:3" x14ac:dyDescent="0.2">
      <c r="B50" s="2">
        <f t="shared" si="0"/>
        <v>0.66666666666666619</v>
      </c>
      <c r="C50" s="16">
        <v>74</v>
      </c>
    </row>
    <row r="51" spans="2:3" x14ac:dyDescent="0.2">
      <c r="B51" s="2">
        <f t="shared" si="0"/>
        <v>0.68055555555555503</v>
      </c>
      <c r="C51" s="16">
        <v>67.3</v>
      </c>
    </row>
    <row r="52" spans="2:3" x14ac:dyDescent="0.2">
      <c r="B52" s="2">
        <f t="shared" si="0"/>
        <v>0.69444444444444386</v>
      </c>
      <c r="C52" s="16">
        <v>42.5</v>
      </c>
    </row>
    <row r="53" spans="2:3" x14ac:dyDescent="0.2">
      <c r="B53" s="2">
        <f t="shared" si="0"/>
        <v>0.7083333333333327</v>
      </c>
      <c r="C53" s="16">
        <v>48.2</v>
      </c>
    </row>
    <row r="54" spans="2:3" x14ac:dyDescent="0.2">
      <c r="B54" s="2">
        <f t="shared" si="0"/>
        <v>0.72222222222222154</v>
      </c>
      <c r="C54" s="16">
        <v>61</v>
      </c>
    </row>
    <row r="55" spans="2:3" x14ac:dyDescent="0.2">
      <c r="B55" s="2">
        <f t="shared" si="0"/>
        <v>0.73611111111111038</v>
      </c>
      <c r="C55" s="16">
        <v>53.3</v>
      </c>
    </row>
    <row r="56" spans="2:3" x14ac:dyDescent="0.2">
      <c r="B56" s="2">
        <f t="shared" si="0"/>
        <v>0.74999999999999922</v>
      </c>
      <c r="C56" s="16">
        <v>52.6</v>
      </c>
    </row>
    <row r="57" spans="2:3" x14ac:dyDescent="0.2">
      <c r="B57" s="2">
        <f t="shared" si="0"/>
        <v>0.76388888888888806</v>
      </c>
      <c r="C57" s="16">
        <v>61.3</v>
      </c>
    </row>
    <row r="58" spans="2:3" x14ac:dyDescent="0.2">
      <c r="B58" s="2">
        <f t="shared" si="0"/>
        <v>0.7777777777777769</v>
      </c>
      <c r="C58" s="16">
        <v>58</v>
      </c>
    </row>
    <row r="59" spans="2:3" x14ac:dyDescent="0.2">
      <c r="B59" s="2">
        <f t="shared" si="0"/>
        <v>0.79166666666666574</v>
      </c>
      <c r="C59" s="16">
        <v>65.7</v>
      </c>
    </row>
    <row r="60" spans="2:3" x14ac:dyDescent="0.2">
      <c r="B60" s="2">
        <f t="shared" si="0"/>
        <v>0.80555555555555458</v>
      </c>
      <c r="C60" s="16">
        <v>58.3</v>
      </c>
    </row>
    <row r="61" spans="2:3" x14ac:dyDescent="0.2">
      <c r="B61" s="2">
        <f t="shared" si="0"/>
        <v>0.81944444444444342</v>
      </c>
      <c r="C61" s="16">
        <v>49.8</v>
      </c>
    </row>
    <row r="62" spans="2:3" x14ac:dyDescent="0.2">
      <c r="B62" s="2">
        <f t="shared" si="0"/>
        <v>0.83333333333333226</v>
      </c>
      <c r="C62" s="16">
        <v>72.8</v>
      </c>
    </row>
    <row r="63" spans="2:3" x14ac:dyDescent="0.2">
      <c r="B63" s="2">
        <f t="shared" si="0"/>
        <v>0.8472222222222211</v>
      </c>
      <c r="C63" s="16">
        <v>72.8</v>
      </c>
    </row>
    <row r="64" spans="2:3" x14ac:dyDescent="0.2">
      <c r="B64" s="2">
        <f t="shared" si="0"/>
        <v>0.86111111111110994</v>
      </c>
      <c r="C64" s="16">
        <v>42</v>
      </c>
    </row>
    <row r="65" spans="2:3" x14ac:dyDescent="0.2">
      <c r="B65" s="2">
        <f t="shared" si="0"/>
        <v>0.87499999999999878</v>
      </c>
      <c r="C65" s="16">
        <v>49.7</v>
      </c>
    </row>
    <row r="66" spans="2:3" x14ac:dyDescent="0.2">
      <c r="B66" s="2">
        <f t="shared" si="0"/>
        <v>0.88888888888888762</v>
      </c>
      <c r="C66" s="16">
        <v>61.8</v>
      </c>
    </row>
    <row r="67" spans="2:3" x14ac:dyDescent="0.2">
      <c r="B67" s="2">
        <f t="shared" si="0"/>
        <v>0.90277777777777646</v>
      </c>
      <c r="C67" s="16">
        <v>52.7</v>
      </c>
    </row>
    <row r="68" spans="2:3" x14ac:dyDescent="0.2">
      <c r="B68" s="2">
        <f t="shared" ref="B68:B131" si="1">B67+TIME(0,A$2,0)</f>
        <v>0.9166666666666653</v>
      </c>
      <c r="C68" s="16">
        <v>60.4</v>
      </c>
    </row>
    <row r="69" spans="2:3" x14ac:dyDescent="0.2">
      <c r="B69" s="2">
        <f t="shared" si="1"/>
        <v>0.93055555555555414</v>
      </c>
      <c r="C69" s="16">
        <v>56.3</v>
      </c>
    </row>
    <row r="70" spans="2:3" x14ac:dyDescent="0.2">
      <c r="B70" s="2">
        <f t="shared" si="1"/>
        <v>0.94444444444444298</v>
      </c>
      <c r="C70" s="16">
        <v>52.1</v>
      </c>
    </row>
    <row r="71" spans="2:3" x14ac:dyDescent="0.2">
      <c r="B71" s="2">
        <f t="shared" si="1"/>
        <v>0.95833333333333182</v>
      </c>
      <c r="C71" s="16">
        <v>61</v>
      </c>
    </row>
    <row r="72" spans="2:3" x14ac:dyDescent="0.2">
      <c r="B72" s="2">
        <f t="shared" si="1"/>
        <v>0.97222222222222066</v>
      </c>
      <c r="C72" s="16">
        <v>57.3</v>
      </c>
    </row>
    <row r="73" spans="2:3" x14ac:dyDescent="0.2">
      <c r="B73" s="2">
        <f t="shared" si="1"/>
        <v>0.9861111111111095</v>
      </c>
      <c r="C73" s="16">
        <v>64.3</v>
      </c>
    </row>
    <row r="74" spans="2:3" x14ac:dyDescent="0.2">
      <c r="B74" s="2">
        <f t="shared" si="1"/>
        <v>0.99999999999999833</v>
      </c>
      <c r="C74" s="16">
        <v>64.8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1769-E6DC-AC4A-BC60-534C81EA1912}">
  <dimension ref="A1:R147"/>
  <sheetViews>
    <sheetView tabSelected="1" zoomScale="170" zoomScaleNormal="170" workbookViewId="0">
      <pane ySplit="8920" topLeftCell="A71"/>
      <selection activeCell="H2" sqref="H2"/>
      <selection pane="bottomLeft" activeCell="H148" sqref="H148"/>
    </sheetView>
  </sheetViews>
  <sheetFormatPr baseColWidth="10" defaultRowHeight="16" x14ac:dyDescent="0.2"/>
  <cols>
    <col min="1" max="4" width="10.83203125" style="1"/>
    <col min="5" max="5" width="2.1640625" style="1" bestFit="1" customWidth="1"/>
    <col min="6" max="8" width="12.83203125" style="1" customWidth="1"/>
    <col min="9" max="11" width="7.83203125" style="1" customWidth="1"/>
    <col min="12" max="12" width="17.5" style="1" bestFit="1" customWidth="1"/>
  </cols>
  <sheetData>
    <row r="1" spans="1:18" ht="21" x14ac:dyDescent="0.2">
      <c r="A1" s="5" t="s">
        <v>1</v>
      </c>
      <c r="B1" s="3" t="s">
        <v>0</v>
      </c>
      <c r="C1" s="3" t="s">
        <v>3</v>
      </c>
      <c r="D1" s="3" t="s">
        <v>4</v>
      </c>
      <c r="E1" s="3" t="s">
        <v>6</v>
      </c>
      <c r="F1" s="11" t="s">
        <v>10</v>
      </c>
      <c r="G1" s="11" t="s">
        <v>11</v>
      </c>
      <c r="H1" s="11" t="s">
        <v>12</v>
      </c>
      <c r="I1" s="11"/>
      <c r="J1" s="11" t="s">
        <v>28</v>
      </c>
      <c r="K1" s="11" t="s">
        <v>29</v>
      </c>
      <c r="L1" s="5" t="s">
        <v>13</v>
      </c>
      <c r="M1" s="3" t="s">
        <v>19</v>
      </c>
      <c r="O1" s="4" t="s">
        <v>7</v>
      </c>
      <c r="P1" s="10">
        <v>0.29166666666666669</v>
      </c>
      <c r="Q1" s="10">
        <v>0.83333333333333337</v>
      </c>
    </row>
    <row r="2" spans="1:18" x14ac:dyDescent="0.2">
      <c r="A2" s="1">
        <f>Dados!A2</f>
        <v>20</v>
      </c>
      <c r="B2" s="8">
        <f>ROUND(C2*60*24,0)-ROUND(C$2*60*24,0)</f>
        <v>0</v>
      </c>
      <c r="C2" s="2">
        <f>Dados!B2</f>
        <v>0</v>
      </c>
      <c r="D2" s="6">
        <f>Dados!C2</f>
        <v>42.9</v>
      </c>
      <c r="E2" s="1" t="str">
        <f t="shared" ref="E2:E33" si="0">IF(AND(C2&gt;=P$1,C2&lt;Q$1),"d",IF(AND(C2&gt;=P$2,C2&lt;Q$2),"e","n"))</f>
        <v>n</v>
      </c>
      <c r="F2" s="6">
        <f>IF(E2="d",POWER(10,D2/10),0)</f>
        <v>0</v>
      </c>
      <c r="G2" s="6">
        <f>IF(E2="e",POWER(10,D2/10),0)</f>
        <v>0</v>
      </c>
      <c r="H2" s="6">
        <f>IF(E2="n",POWER(10,D2/10),0)</f>
        <v>19498.445997580486</v>
      </c>
      <c r="I2" s="6">
        <f>IF(E2="d",M$2,IF(E2="e",M$7,M$12))</f>
        <v>61.190930260511308</v>
      </c>
      <c r="J2" s="6">
        <v>55</v>
      </c>
      <c r="K2" s="6">
        <v>65</v>
      </c>
      <c r="L2" s="6">
        <f>10*LOG10(F147)</f>
        <v>81.705552649285323</v>
      </c>
      <c r="M2" s="6">
        <f>L2-10*LOG10(L4)</f>
        <v>65.684952736005698</v>
      </c>
      <c r="O2" s="4" t="s">
        <v>8</v>
      </c>
      <c r="P2" s="10">
        <v>0.83333333333333337</v>
      </c>
      <c r="Q2" s="10">
        <v>0.95833333333333337</v>
      </c>
    </row>
    <row r="3" spans="1:18" x14ac:dyDescent="0.2">
      <c r="B3" s="8">
        <f t="shared" ref="B3:B66" si="1">ROUND(C3*60*24,0)-ROUND(C$2*60*24,0)</f>
        <v>20</v>
      </c>
      <c r="C3" s="2">
        <f>Dados!B3</f>
        <v>1.3888888888888888E-2</v>
      </c>
      <c r="D3" s="6">
        <f>Dados!C3</f>
        <v>62.9</v>
      </c>
      <c r="E3" s="1" t="str">
        <f t="shared" si="0"/>
        <v>n</v>
      </c>
      <c r="F3" s="6">
        <f t="shared" ref="F3:F66" si="2">IF(E3="d",POWER(10,D3/10),0)</f>
        <v>0</v>
      </c>
      <c r="G3" s="6">
        <f>IF(E3="e",POWER(10,D3/10),0)</f>
        <v>0</v>
      </c>
      <c r="H3" s="6">
        <f t="shared" ref="H3:H66" si="3">IF(E3="n",POWER(10,D3/10),0)</f>
        <v>1949844.5997580495</v>
      </c>
      <c r="I3" s="6">
        <f t="shared" ref="I3:I66" si="4">IF(E3="d",M$2,IF(E3="e",M$7,M$12))</f>
        <v>61.190930260511308</v>
      </c>
      <c r="J3" s="6">
        <v>55</v>
      </c>
      <c r="K3" s="6">
        <v>65</v>
      </c>
      <c r="L3" s="3" t="s">
        <v>16</v>
      </c>
      <c r="M3" s="3"/>
      <c r="O3" s="4" t="s">
        <v>9</v>
      </c>
      <c r="P3" s="10">
        <v>0.95833333333333337</v>
      </c>
      <c r="Q3" s="10">
        <v>0.29166666666666669</v>
      </c>
    </row>
    <row r="4" spans="1:18" x14ac:dyDescent="0.2">
      <c r="A4" s="5"/>
      <c r="B4" s="8">
        <f t="shared" si="1"/>
        <v>40</v>
      </c>
      <c r="C4" s="2">
        <f>Dados!B4</f>
        <v>2.7777777777777776E-2</v>
      </c>
      <c r="D4" s="6">
        <f>Dados!C4</f>
        <v>53.6</v>
      </c>
      <c r="E4" s="1" t="str">
        <f t="shared" si="0"/>
        <v>n</v>
      </c>
      <c r="F4" s="6">
        <f t="shared" si="2"/>
        <v>0</v>
      </c>
      <c r="G4" s="6">
        <f t="shared" ref="G4:G66" si="5">IF(E4="e",POWER(10,D4/10),0)</f>
        <v>0</v>
      </c>
      <c r="H4" s="6">
        <f t="shared" si="3"/>
        <v>229086.76527677779</v>
      </c>
      <c r="I4" s="6">
        <f t="shared" si="4"/>
        <v>61.190930260511308</v>
      </c>
      <c r="J4" s="6">
        <v>55</v>
      </c>
      <c r="K4" s="6">
        <v>65</v>
      </c>
      <c r="L4" s="1">
        <f>COUNTIF(F2:F146,"&gt;0")</f>
        <v>40</v>
      </c>
      <c r="M4" s="6"/>
    </row>
    <row r="5" spans="1:18" x14ac:dyDescent="0.2">
      <c r="B5" s="8">
        <f t="shared" si="1"/>
        <v>60</v>
      </c>
      <c r="C5" s="2">
        <f>Dados!B5</f>
        <v>4.1666666666666664E-2</v>
      </c>
      <c r="D5" s="6">
        <f>Dados!C5</f>
        <v>50.5</v>
      </c>
      <c r="E5" s="1" t="str">
        <f t="shared" si="0"/>
        <v>n</v>
      </c>
      <c r="F5" s="6">
        <f t="shared" si="2"/>
        <v>0</v>
      </c>
      <c r="G5" s="6">
        <f t="shared" si="5"/>
        <v>0</v>
      </c>
      <c r="H5" s="6">
        <f t="shared" si="3"/>
        <v>112201.84543019651</v>
      </c>
      <c r="I5" s="6">
        <f t="shared" si="4"/>
        <v>61.190930260511308</v>
      </c>
      <c r="J5" s="6">
        <v>55</v>
      </c>
      <c r="K5" s="6">
        <v>65</v>
      </c>
      <c r="O5" s="1" t="s">
        <v>5</v>
      </c>
      <c r="P5" s="1" t="s">
        <v>2</v>
      </c>
      <c r="Q5" s="1" t="s">
        <v>23</v>
      </c>
      <c r="R5" s="1" t="s">
        <v>24</v>
      </c>
    </row>
    <row r="6" spans="1:18" ht="21" x14ac:dyDescent="0.2">
      <c r="A6" s="3"/>
      <c r="B6" s="8">
        <f t="shared" si="1"/>
        <v>80</v>
      </c>
      <c r="C6" s="2">
        <f>Dados!B6</f>
        <v>5.5555555555555552E-2</v>
      </c>
      <c r="D6" s="6">
        <f>Dados!C6</f>
        <v>49.1</v>
      </c>
      <c r="E6" s="1" t="str">
        <f t="shared" si="0"/>
        <v>n</v>
      </c>
      <c r="F6" s="6">
        <f t="shared" si="2"/>
        <v>0</v>
      </c>
      <c r="G6" s="6">
        <f t="shared" si="5"/>
        <v>0</v>
      </c>
      <c r="H6" s="6">
        <f t="shared" si="3"/>
        <v>81283.051616410012</v>
      </c>
      <c r="I6" s="6">
        <f t="shared" si="4"/>
        <v>61.190930260511308</v>
      </c>
      <c r="J6" s="6">
        <v>55</v>
      </c>
      <c r="K6" s="6">
        <v>65</v>
      </c>
      <c r="L6" s="5" t="s">
        <v>14</v>
      </c>
      <c r="M6" s="3" t="s">
        <v>20</v>
      </c>
      <c r="O6" s="1" t="s">
        <v>25</v>
      </c>
      <c r="P6" s="1">
        <f>L4</f>
        <v>40</v>
      </c>
      <c r="Q6" s="8">
        <v>13</v>
      </c>
      <c r="R6" s="6">
        <f>M2</f>
        <v>65.684952736005698</v>
      </c>
    </row>
    <row r="7" spans="1:18" x14ac:dyDescent="0.2">
      <c r="B7" s="8">
        <f t="shared" si="1"/>
        <v>100</v>
      </c>
      <c r="C7" s="2">
        <f>Dados!B7</f>
        <v>6.9444444444444448E-2</v>
      </c>
      <c r="D7" s="6">
        <f>Dados!C7</f>
        <v>70</v>
      </c>
      <c r="E7" s="1" t="str">
        <f t="shared" si="0"/>
        <v>n</v>
      </c>
      <c r="F7" s="6">
        <f t="shared" si="2"/>
        <v>0</v>
      </c>
      <c r="G7" s="6">
        <f t="shared" si="5"/>
        <v>0</v>
      </c>
      <c r="H7" s="6">
        <f t="shared" si="3"/>
        <v>10000000</v>
      </c>
      <c r="I7" s="6">
        <f t="shared" si="4"/>
        <v>61.190930260511308</v>
      </c>
      <c r="J7" s="6">
        <v>55</v>
      </c>
      <c r="K7" s="6">
        <v>65</v>
      </c>
      <c r="L7" s="6">
        <f>10*LOG10(G147)</f>
        <v>73.767177266756221</v>
      </c>
      <c r="M7" s="6">
        <f>L7-10*LOG10(L9)</f>
        <v>64.224752172362969</v>
      </c>
      <c r="O7" s="1" t="s">
        <v>26</v>
      </c>
      <c r="P7" s="1">
        <f>L9</f>
        <v>9</v>
      </c>
      <c r="Q7" s="8">
        <v>3</v>
      </c>
      <c r="R7" s="6">
        <f>M7</f>
        <v>64.224752172362969</v>
      </c>
    </row>
    <row r="8" spans="1:18" x14ac:dyDescent="0.2">
      <c r="B8" s="8">
        <f t="shared" si="1"/>
        <v>120</v>
      </c>
      <c r="C8" s="2">
        <f>Dados!B8</f>
        <v>8.3333333333333343E-2</v>
      </c>
      <c r="D8" s="6">
        <f>Dados!C8</f>
        <v>56.8</v>
      </c>
      <c r="E8" s="1" t="str">
        <f t="shared" si="0"/>
        <v>n</v>
      </c>
      <c r="F8" s="6">
        <f t="shared" si="2"/>
        <v>0</v>
      </c>
      <c r="G8" s="6">
        <f t="shared" si="5"/>
        <v>0</v>
      </c>
      <c r="H8" s="6">
        <f t="shared" si="3"/>
        <v>478630.09232263872</v>
      </c>
      <c r="I8" s="6">
        <f t="shared" si="4"/>
        <v>61.190930260511308</v>
      </c>
      <c r="J8" s="6">
        <v>55</v>
      </c>
      <c r="K8" s="6">
        <v>65</v>
      </c>
      <c r="L8" s="3" t="s">
        <v>17</v>
      </c>
      <c r="O8" s="1" t="s">
        <v>27</v>
      </c>
      <c r="P8" s="1">
        <f>L14</f>
        <v>24</v>
      </c>
      <c r="Q8" s="8">
        <v>8</v>
      </c>
      <c r="R8" s="6">
        <f>M12</f>
        <v>61.190930260511308</v>
      </c>
    </row>
    <row r="9" spans="1:18" x14ac:dyDescent="0.2">
      <c r="B9" s="8">
        <f t="shared" si="1"/>
        <v>140</v>
      </c>
      <c r="C9" s="2">
        <f>Dados!B9</f>
        <v>9.7222222222222238E-2</v>
      </c>
      <c r="D9" s="6">
        <f>Dados!C9</f>
        <v>53.5</v>
      </c>
      <c r="E9" s="1" t="str">
        <f t="shared" si="0"/>
        <v>n</v>
      </c>
      <c r="F9" s="6">
        <f t="shared" si="2"/>
        <v>0</v>
      </c>
      <c r="G9" s="6">
        <f t="shared" si="5"/>
        <v>0</v>
      </c>
      <c r="H9" s="6">
        <f t="shared" si="3"/>
        <v>223872.11385683404</v>
      </c>
      <c r="I9" s="6">
        <f t="shared" si="4"/>
        <v>61.190930260511308</v>
      </c>
      <c r="J9" s="6">
        <v>55</v>
      </c>
      <c r="K9" s="6">
        <v>65</v>
      </c>
      <c r="L9" s="1">
        <f>COUNTIF(G2:G146,"&gt;0")</f>
        <v>9</v>
      </c>
      <c r="O9" s="1"/>
      <c r="P9" s="1"/>
      <c r="Q9" s="8">
        <f>SUM(Q6:Q8)</f>
        <v>24</v>
      </c>
      <c r="R9" s="1"/>
    </row>
    <row r="10" spans="1:18" x14ac:dyDescent="0.2">
      <c r="B10" s="8">
        <f t="shared" si="1"/>
        <v>160</v>
      </c>
      <c r="C10" s="2">
        <f>Dados!B10</f>
        <v>0.11111111111111113</v>
      </c>
      <c r="D10" s="6">
        <f>Dados!C10</f>
        <v>45.2</v>
      </c>
      <c r="E10" s="1" t="str">
        <f t="shared" si="0"/>
        <v>n</v>
      </c>
      <c r="F10" s="6">
        <f t="shared" si="2"/>
        <v>0</v>
      </c>
      <c r="G10" s="6">
        <f t="shared" si="5"/>
        <v>0</v>
      </c>
      <c r="H10" s="6">
        <f t="shared" si="3"/>
        <v>33113.112148259148</v>
      </c>
      <c r="I10" s="6">
        <f t="shared" si="4"/>
        <v>61.190930260511308</v>
      </c>
      <c r="J10" s="6">
        <v>55</v>
      </c>
      <c r="K10" s="6">
        <v>65</v>
      </c>
      <c r="O10" s="1"/>
      <c r="Q10" s="1"/>
    </row>
    <row r="11" spans="1:18" ht="21" x14ac:dyDescent="0.2">
      <c r="A11" s="7"/>
      <c r="B11" s="8">
        <f t="shared" si="1"/>
        <v>180</v>
      </c>
      <c r="C11" s="2">
        <f>Dados!B11</f>
        <v>0.12500000000000003</v>
      </c>
      <c r="D11" s="6">
        <f>Dados!C11</f>
        <v>58</v>
      </c>
      <c r="E11" s="1" t="str">
        <f t="shared" si="0"/>
        <v>n</v>
      </c>
      <c r="F11" s="6">
        <f t="shared" si="2"/>
        <v>0</v>
      </c>
      <c r="G11" s="6">
        <f t="shared" si="5"/>
        <v>0</v>
      </c>
      <c r="H11" s="6">
        <f t="shared" si="3"/>
        <v>630957.34448019415</v>
      </c>
      <c r="I11" s="6">
        <f t="shared" si="4"/>
        <v>61.190930260511308</v>
      </c>
      <c r="J11" s="6">
        <v>55</v>
      </c>
      <c r="K11" s="6">
        <v>65</v>
      </c>
      <c r="L11" s="5" t="s">
        <v>15</v>
      </c>
      <c r="M11" s="3" t="s">
        <v>21</v>
      </c>
      <c r="O11" s="12" t="s">
        <v>22</v>
      </c>
      <c r="Q11" s="1"/>
    </row>
    <row r="12" spans="1:18" x14ac:dyDescent="0.2">
      <c r="B12" s="8">
        <f t="shared" si="1"/>
        <v>200</v>
      </c>
      <c r="C12" s="2">
        <f>Dados!B12</f>
        <v>0.13888888888888892</v>
      </c>
      <c r="D12" s="6">
        <f>Dados!C12</f>
        <v>58.5</v>
      </c>
      <c r="E12" s="1" t="str">
        <f t="shared" si="0"/>
        <v>n</v>
      </c>
      <c r="F12" s="6">
        <f t="shared" si="2"/>
        <v>0</v>
      </c>
      <c r="G12" s="6">
        <f t="shared" si="5"/>
        <v>0</v>
      </c>
      <c r="H12" s="6">
        <f t="shared" si="3"/>
        <v>707945.78438413853</v>
      </c>
      <c r="I12" s="6">
        <f t="shared" si="4"/>
        <v>61.190930260511308</v>
      </c>
      <c r="J12" s="6">
        <v>55</v>
      </c>
      <c r="K12" s="6">
        <v>65</v>
      </c>
      <c r="L12" s="6">
        <f>10*LOG10(H147)</f>
        <v>74.993042677627372</v>
      </c>
      <c r="M12" s="14">
        <f>L12-10*LOG10(L14)</f>
        <v>61.190930260511308</v>
      </c>
      <c r="O12" s="15">
        <f>10*LOG10((1/Q9)*(Q6*POWER(10,R6/10)+Q7*POWER(10,(R7+5)/10)+Q8*POWER(10,(R8+10)/10)))</f>
        <v>68.71350539513341</v>
      </c>
    </row>
    <row r="13" spans="1:18" x14ac:dyDescent="0.2">
      <c r="B13" s="8">
        <f t="shared" si="1"/>
        <v>220</v>
      </c>
      <c r="C13" s="2">
        <f>Dados!B13</f>
        <v>0.15277777777777782</v>
      </c>
      <c r="D13" s="6">
        <f>Dados!C13</f>
        <v>63.1</v>
      </c>
      <c r="E13" s="1" t="str">
        <f t="shared" si="0"/>
        <v>n</v>
      </c>
      <c r="F13" s="6">
        <f t="shared" si="2"/>
        <v>0</v>
      </c>
      <c r="G13" s="6">
        <f t="shared" si="5"/>
        <v>0</v>
      </c>
      <c r="H13" s="6">
        <f t="shared" si="3"/>
        <v>2041737.9446695333</v>
      </c>
      <c r="I13" s="6">
        <f t="shared" si="4"/>
        <v>61.190930260511308</v>
      </c>
      <c r="J13" s="6">
        <v>55</v>
      </c>
      <c r="K13" s="6">
        <v>65</v>
      </c>
      <c r="L13" s="3" t="s">
        <v>18</v>
      </c>
      <c r="M13">
        <v>45</v>
      </c>
      <c r="O13">
        <v>55</v>
      </c>
    </row>
    <row r="14" spans="1:18" x14ac:dyDescent="0.2">
      <c r="B14" s="8">
        <f t="shared" si="1"/>
        <v>240</v>
      </c>
      <c r="C14" s="2">
        <f>Dados!B14</f>
        <v>0.16666666666666671</v>
      </c>
      <c r="D14" s="6">
        <f>Dados!C14</f>
        <v>58.7</v>
      </c>
      <c r="E14" s="1" t="str">
        <f t="shared" si="0"/>
        <v>n</v>
      </c>
      <c r="F14" s="6">
        <f t="shared" si="2"/>
        <v>0</v>
      </c>
      <c r="G14" s="6">
        <f t="shared" si="5"/>
        <v>0</v>
      </c>
      <c r="H14" s="6">
        <f t="shared" si="3"/>
        <v>741310.24130091805</v>
      </c>
      <c r="I14" s="6">
        <f t="shared" si="4"/>
        <v>61.190930260511308</v>
      </c>
      <c r="J14" s="6">
        <v>55</v>
      </c>
      <c r="K14" s="6">
        <v>65</v>
      </c>
      <c r="L14" s="1">
        <f>COUNTIF(H2:H146,"&gt;0")</f>
        <v>24</v>
      </c>
      <c r="M14">
        <v>55</v>
      </c>
      <c r="O14">
        <v>65</v>
      </c>
    </row>
    <row r="15" spans="1:18" x14ac:dyDescent="0.2">
      <c r="B15" s="8">
        <f t="shared" si="1"/>
        <v>260</v>
      </c>
      <c r="C15" s="2">
        <f>Dados!B15</f>
        <v>0.18055555555555561</v>
      </c>
      <c r="D15" s="6">
        <f>Dados!C15</f>
        <v>65.599999999999994</v>
      </c>
      <c r="E15" s="1" t="str">
        <f t="shared" si="0"/>
        <v>n</v>
      </c>
      <c r="F15" s="6">
        <f t="shared" si="2"/>
        <v>0</v>
      </c>
      <c r="G15" s="6">
        <f t="shared" si="5"/>
        <v>0</v>
      </c>
      <c r="H15" s="6">
        <f t="shared" si="3"/>
        <v>3630780.5477010179</v>
      </c>
      <c r="I15" s="6">
        <f t="shared" si="4"/>
        <v>61.190930260511308</v>
      </c>
      <c r="J15" s="6">
        <v>55</v>
      </c>
      <c r="K15" s="6">
        <v>65</v>
      </c>
    </row>
    <row r="16" spans="1:18" x14ac:dyDescent="0.2">
      <c r="B16" s="8">
        <f t="shared" si="1"/>
        <v>280</v>
      </c>
      <c r="C16" s="2">
        <f>Dados!B16</f>
        <v>0.1944444444444445</v>
      </c>
      <c r="D16" s="6">
        <f>Dados!C16</f>
        <v>54.9</v>
      </c>
      <c r="E16" s="1" t="str">
        <f t="shared" si="0"/>
        <v>n</v>
      </c>
      <c r="F16" s="6">
        <f t="shared" si="2"/>
        <v>0</v>
      </c>
      <c r="G16" s="6">
        <f t="shared" si="5"/>
        <v>0</v>
      </c>
      <c r="H16" s="6">
        <f t="shared" si="3"/>
        <v>309029.54325135931</v>
      </c>
      <c r="I16" s="6">
        <f t="shared" si="4"/>
        <v>61.190930260511308</v>
      </c>
      <c r="J16" s="6">
        <v>55</v>
      </c>
      <c r="K16" s="6">
        <v>65</v>
      </c>
      <c r="M16" s="12"/>
    </row>
    <row r="17" spans="2:11" x14ac:dyDescent="0.2">
      <c r="B17" s="8">
        <f t="shared" si="1"/>
        <v>300</v>
      </c>
      <c r="C17" s="2">
        <f>Dados!B17</f>
        <v>0.2083333333333334</v>
      </c>
      <c r="D17" s="6">
        <f>Dados!C17</f>
        <v>47.8</v>
      </c>
      <c r="E17" s="1" t="str">
        <f t="shared" si="0"/>
        <v>n</v>
      </c>
      <c r="F17" s="6">
        <f t="shared" si="2"/>
        <v>0</v>
      </c>
      <c r="G17" s="6">
        <f t="shared" si="5"/>
        <v>0</v>
      </c>
      <c r="H17" s="6">
        <f t="shared" si="3"/>
        <v>60255.958607435699</v>
      </c>
      <c r="I17" s="6">
        <f t="shared" si="4"/>
        <v>61.190930260511308</v>
      </c>
      <c r="J17" s="6">
        <v>55</v>
      </c>
      <c r="K17" s="6">
        <v>65</v>
      </c>
    </row>
    <row r="18" spans="2:11" x14ac:dyDescent="0.2">
      <c r="B18" s="8">
        <f t="shared" si="1"/>
        <v>320</v>
      </c>
      <c r="C18" s="2">
        <f>Dados!B18</f>
        <v>0.22222222222222229</v>
      </c>
      <c r="D18" s="6">
        <f>Dados!C18</f>
        <v>63.9</v>
      </c>
      <c r="E18" s="1" t="str">
        <f t="shared" si="0"/>
        <v>n</v>
      </c>
      <c r="F18" s="6">
        <f t="shared" si="2"/>
        <v>0</v>
      </c>
      <c r="G18" s="6">
        <f t="shared" si="5"/>
        <v>0</v>
      </c>
      <c r="H18" s="6">
        <f t="shared" si="3"/>
        <v>2454708.915685033</v>
      </c>
      <c r="I18" s="6">
        <f t="shared" si="4"/>
        <v>61.190930260511308</v>
      </c>
      <c r="J18" s="6">
        <v>55</v>
      </c>
      <c r="K18" s="6">
        <v>65</v>
      </c>
    </row>
    <row r="19" spans="2:11" x14ac:dyDescent="0.2">
      <c r="B19" s="8">
        <f t="shared" si="1"/>
        <v>340</v>
      </c>
      <c r="C19" s="2">
        <f>Dados!B19</f>
        <v>0.23611111111111119</v>
      </c>
      <c r="D19" s="6">
        <f>Dados!C19</f>
        <v>49.9</v>
      </c>
      <c r="E19" s="1" t="str">
        <f t="shared" si="0"/>
        <v>n</v>
      </c>
      <c r="F19" s="6">
        <f t="shared" si="2"/>
        <v>0</v>
      </c>
      <c r="G19" s="6">
        <f t="shared" si="5"/>
        <v>0</v>
      </c>
      <c r="H19" s="6">
        <f t="shared" si="3"/>
        <v>97723.722095581266</v>
      </c>
      <c r="I19" s="6">
        <f t="shared" si="4"/>
        <v>61.190930260511308</v>
      </c>
      <c r="J19" s="6">
        <v>55</v>
      </c>
      <c r="K19" s="6">
        <v>65</v>
      </c>
    </row>
    <row r="20" spans="2:11" x14ac:dyDescent="0.2">
      <c r="B20" s="8">
        <f t="shared" si="1"/>
        <v>360</v>
      </c>
      <c r="C20" s="2">
        <f>Dados!B20</f>
        <v>0.25000000000000006</v>
      </c>
      <c r="D20" s="6">
        <f>Dados!C20</f>
        <v>50.5</v>
      </c>
      <c r="E20" s="1" t="str">
        <f t="shared" si="0"/>
        <v>n</v>
      </c>
      <c r="F20" s="6">
        <f t="shared" si="2"/>
        <v>0</v>
      </c>
      <c r="G20" s="6">
        <f t="shared" si="5"/>
        <v>0</v>
      </c>
      <c r="H20" s="6">
        <f t="shared" si="3"/>
        <v>112201.84543019651</v>
      </c>
      <c r="I20" s="6">
        <f t="shared" si="4"/>
        <v>61.190930260511308</v>
      </c>
      <c r="J20" s="6">
        <v>55</v>
      </c>
      <c r="K20" s="6">
        <v>65</v>
      </c>
    </row>
    <row r="21" spans="2:11" x14ac:dyDescent="0.2">
      <c r="B21" s="8">
        <f t="shared" si="1"/>
        <v>380</v>
      </c>
      <c r="C21" s="2">
        <f>Dados!B21</f>
        <v>0.26388888888888895</v>
      </c>
      <c r="D21" s="6">
        <f>Dados!C21</f>
        <v>49.6</v>
      </c>
      <c r="E21" s="1" t="str">
        <f t="shared" si="0"/>
        <v>n</v>
      </c>
      <c r="F21" s="6">
        <f t="shared" si="2"/>
        <v>0</v>
      </c>
      <c r="G21" s="6">
        <f t="shared" si="5"/>
        <v>0</v>
      </c>
      <c r="H21" s="6">
        <f t="shared" si="3"/>
        <v>91201.083935591028</v>
      </c>
      <c r="I21" s="6">
        <f t="shared" si="4"/>
        <v>61.190930260511308</v>
      </c>
      <c r="J21" s="6">
        <v>55</v>
      </c>
      <c r="K21" s="6">
        <v>65</v>
      </c>
    </row>
    <row r="22" spans="2:11" x14ac:dyDescent="0.2">
      <c r="B22" s="8">
        <f t="shared" si="1"/>
        <v>400</v>
      </c>
      <c r="C22" s="2">
        <f>Dados!B22</f>
        <v>0.27777777777777785</v>
      </c>
      <c r="D22" s="6">
        <f>Dados!C22</f>
        <v>61.2</v>
      </c>
      <c r="E22" s="1" t="str">
        <f t="shared" si="0"/>
        <v>n</v>
      </c>
      <c r="F22" s="6">
        <f t="shared" si="2"/>
        <v>0</v>
      </c>
      <c r="G22" s="6">
        <f t="shared" si="5"/>
        <v>0</v>
      </c>
      <c r="H22" s="6">
        <f t="shared" si="3"/>
        <v>1318256.7385564097</v>
      </c>
      <c r="I22" s="6">
        <f t="shared" si="4"/>
        <v>61.190930260511308</v>
      </c>
      <c r="J22" s="6">
        <v>55</v>
      </c>
      <c r="K22" s="6">
        <v>65</v>
      </c>
    </row>
    <row r="23" spans="2:11" x14ac:dyDescent="0.2">
      <c r="B23" s="8">
        <f t="shared" si="1"/>
        <v>420</v>
      </c>
      <c r="C23" s="2">
        <f>Dados!B23</f>
        <v>0.29166666666666674</v>
      </c>
      <c r="D23" s="6">
        <f>Dados!C23</f>
        <v>58.8</v>
      </c>
      <c r="E23" s="1" t="str">
        <f t="shared" si="0"/>
        <v>d</v>
      </c>
      <c r="F23" s="6">
        <f t="shared" si="2"/>
        <v>758577.57502918423</v>
      </c>
      <c r="G23" s="6">
        <f t="shared" si="5"/>
        <v>0</v>
      </c>
      <c r="H23" s="6">
        <f t="shared" si="3"/>
        <v>0</v>
      </c>
      <c r="I23" s="6">
        <f t="shared" si="4"/>
        <v>65.684952736005698</v>
      </c>
      <c r="J23" s="6">
        <v>55</v>
      </c>
      <c r="K23" s="6">
        <v>65</v>
      </c>
    </row>
    <row r="24" spans="2:11" x14ac:dyDescent="0.2">
      <c r="B24" s="8">
        <f t="shared" si="1"/>
        <v>440</v>
      </c>
      <c r="C24" s="2">
        <f>Dados!B24</f>
        <v>0.30555555555555564</v>
      </c>
      <c r="D24" s="6">
        <f>Dados!C24</f>
        <v>62.2</v>
      </c>
      <c r="E24" s="1" t="str">
        <f t="shared" si="0"/>
        <v>d</v>
      </c>
      <c r="F24" s="6">
        <f t="shared" si="2"/>
        <v>1659586.9074375653</v>
      </c>
      <c r="G24" s="6">
        <f t="shared" si="5"/>
        <v>0</v>
      </c>
      <c r="H24" s="6">
        <f t="shared" si="3"/>
        <v>0</v>
      </c>
      <c r="I24" s="6">
        <f t="shared" si="4"/>
        <v>65.684952736005698</v>
      </c>
      <c r="J24" s="6">
        <v>55</v>
      </c>
      <c r="K24" s="6">
        <v>65</v>
      </c>
    </row>
    <row r="25" spans="2:11" x14ac:dyDescent="0.2">
      <c r="B25" s="8">
        <f t="shared" si="1"/>
        <v>460</v>
      </c>
      <c r="C25" s="2">
        <f>Dados!B25</f>
        <v>0.31944444444444453</v>
      </c>
      <c r="D25" s="6">
        <f>Dados!C25</f>
        <v>41.9</v>
      </c>
      <c r="E25" s="1" t="str">
        <f t="shared" si="0"/>
        <v>d</v>
      </c>
      <c r="F25" s="6">
        <f t="shared" si="2"/>
        <v>15488.166189124799</v>
      </c>
      <c r="G25" s="6">
        <f t="shared" si="5"/>
        <v>0</v>
      </c>
      <c r="H25" s="6">
        <f t="shared" si="3"/>
        <v>0</v>
      </c>
      <c r="I25" s="6">
        <f t="shared" si="4"/>
        <v>65.684952736005698</v>
      </c>
      <c r="J25" s="6">
        <v>55</v>
      </c>
      <c r="K25" s="6">
        <v>65</v>
      </c>
    </row>
    <row r="26" spans="2:11" x14ac:dyDescent="0.2">
      <c r="B26" s="8">
        <f t="shared" si="1"/>
        <v>480</v>
      </c>
      <c r="C26" s="2">
        <f>Dados!B26</f>
        <v>0.33333333333333343</v>
      </c>
      <c r="D26" s="6">
        <f>Dados!C26</f>
        <v>70.2</v>
      </c>
      <c r="E26" s="1" t="str">
        <f t="shared" si="0"/>
        <v>d</v>
      </c>
      <c r="F26" s="6">
        <f t="shared" si="2"/>
        <v>10471285.480509037</v>
      </c>
      <c r="G26" s="6">
        <f t="shared" si="5"/>
        <v>0</v>
      </c>
      <c r="H26" s="6">
        <f t="shared" si="3"/>
        <v>0</v>
      </c>
      <c r="I26" s="6">
        <f t="shared" si="4"/>
        <v>65.684952736005698</v>
      </c>
      <c r="J26" s="6">
        <v>55</v>
      </c>
      <c r="K26" s="6">
        <v>65</v>
      </c>
    </row>
    <row r="27" spans="2:11" x14ac:dyDescent="0.2">
      <c r="B27" s="8">
        <f t="shared" si="1"/>
        <v>500</v>
      </c>
      <c r="C27" s="2">
        <f>Dados!B27</f>
        <v>0.34722222222222232</v>
      </c>
      <c r="D27" s="6">
        <f>Dados!C27</f>
        <v>52</v>
      </c>
      <c r="E27" s="1" t="str">
        <f t="shared" si="0"/>
        <v>d</v>
      </c>
      <c r="F27" s="6">
        <f t="shared" si="2"/>
        <v>158489.31924611164</v>
      </c>
      <c r="G27" s="6">
        <f t="shared" si="5"/>
        <v>0</v>
      </c>
      <c r="H27" s="6">
        <f t="shared" si="3"/>
        <v>0</v>
      </c>
      <c r="I27" s="6">
        <f t="shared" si="4"/>
        <v>65.684952736005698</v>
      </c>
      <c r="J27" s="6">
        <v>55</v>
      </c>
      <c r="K27" s="6">
        <v>65</v>
      </c>
    </row>
    <row r="28" spans="2:11" x14ac:dyDescent="0.2">
      <c r="B28" s="8">
        <f t="shared" si="1"/>
        <v>520</v>
      </c>
      <c r="C28" s="2">
        <f>Dados!B28</f>
        <v>0.36111111111111122</v>
      </c>
      <c r="D28" s="6">
        <f>Dados!C28</f>
        <v>49.1</v>
      </c>
      <c r="E28" s="1" t="str">
        <f t="shared" si="0"/>
        <v>d</v>
      </c>
      <c r="F28" s="6">
        <f t="shared" si="2"/>
        <v>81283.051616410012</v>
      </c>
      <c r="G28" s="6">
        <f t="shared" si="5"/>
        <v>0</v>
      </c>
      <c r="H28" s="6">
        <f t="shared" si="3"/>
        <v>0</v>
      </c>
      <c r="I28" s="6">
        <f t="shared" si="4"/>
        <v>65.684952736005698</v>
      </c>
      <c r="J28" s="6">
        <v>55</v>
      </c>
      <c r="K28" s="6">
        <v>65</v>
      </c>
    </row>
    <row r="29" spans="2:11" x14ac:dyDescent="0.2">
      <c r="B29" s="8">
        <f t="shared" si="1"/>
        <v>540</v>
      </c>
      <c r="C29" s="2">
        <f>Dados!B29</f>
        <v>0.37500000000000011</v>
      </c>
      <c r="D29" s="6">
        <f>Dados!C29</f>
        <v>72</v>
      </c>
      <c r="E29" s="1" t="str">
        <f t="shared" si="0"/>
        <v>d</v>
      </c>
      <c r="F29" s="6">
        <f t="shared" si="2"/>
        <v>15848931.924611172</v>
      </c>
      <c r="G29" s="6">
        <f t="shared" si="5"/>
        <v>0</v>
      </c>
      <c r="H29" s="6">
        <f t="shared" si="3"/>
        <v>0</v>
      </c>
      <c r="I29" s="6">
        <f t="shared" si="4"/>
        <v>65.684952736005698</v>
      </c>
      <c r="J29" s="6">
        <v>55</v>
      </c>
      <c r="K29" s="6">
        <v>65</v>
      </c>
    </row>
    <row r="30" spans="2:11" x14ac:dyDescent="0.2">
      <c r="B30" s="8">
        <f t="shared" si="1"/>
        <v>560</v>
      </c>
      <c r="C30" s="2">
        <f>Dados!B30</f>
        <v>0.38888888888888901</v>
      </c>
      <c r="D30" s="6">
        <f>Dados!C30</f>
        <v>61.3</v>
      </c>
      <c r="E30" s="1" t="str">
        <f t="shared" si="0"/>
        <v>d</v>
      </c>
      <c r="F30" s="6">
        <f t="shared" si="2"/>
        <v>1348962.8825916562</v>
      </c>
      <c r="G30" s="6">
        <f t="shared" si="5"/>
        <v>0</v>
      </c>
      <c r="H30" s="6">
        <f t="shared" si="3"/>
        <v>0</v>
      </c>
      <c r="I30" s="6">
        <f t="shared" si="4"/>
        <v>65.684952736005698</v>
      </c>
      <c r="J30" s="6">
        <v>55</v>
      </c>
      <c r="K30" s="6">
        <v>65</v>
      </c>
    </row>
    <row r="31" spans="2:11" x14ac:dyDescent="0.2">
      <c r="B31" s="8">
        <f t="shared" si="1"/>
        <v>580</v>
      </c>
      <c r="C31" s="2">
        <f>Dados!B31</f>
        <v>0.4027777777777779</v>
      </c>
      <c r="D31" s="6">
        <f>Dados!C31</f>
        <v>63</v>
      </c>
      <c r="E31" s="1" t="str">
        <f t="shared" si="0"/>
        <v>d</v>
      </c>
      <c r="F31" s="6">
        <f t="shared" si="2"/>
        <v>1995262.31496888</v>
      </c>
      <c r="G31" s="6">
        <f t="shared" si="5"/>
        <v>0</v>
      </c>
      <c r="H31" s="6">
        <f t="shared" si="3"/>
        <v>0</v>
      </c>
      <c r="I31" s="6">
        <f t="shared" si="4"/>
        <v>65.684952736005698</v>
      </c>
      <c r="J31" s="6">
        <v>55</v>
      </c>
      <c r="K31" s="6">
        <v>65</v>
      </c>
    </row>
    <row r="32" spans="2:11" x14ac:dyDescent="0.2">
      <c r="B32" s="8">
        <f t="shared" si="1"/>
        <v>600</v>
      </c>
      <c r="C32" s="2">
        <f>Dados!B32</f>
        <v>0.4166666666666668</v>
      </c>
      <c r="D32" s="6">
        <f>Dados!C32</f>
        <v>63.9</v>
      </c>
      <c r="E32" s="1" t="str">
        <f t="shared" si="0"/>
        <v>d</v>
      </c>
      <c r="F32" s="6">
        <f t="shared" si="2"/>
        <v>2454708.915685033</v>
      </c>
      <c r="G32" s="6">
        <f t="shared" si="5"/>
        <v>0</v>
      </c>
      <c r="H32" s="6">
        <f t="shared" si="3"/>
        <v>0</v>
      </c>
      <c r="I32" s="6">
        <f t="shared" si="4"/>
        <v>65.684952736005698</v>
      </c>
      <c r="J32" s="6">
        <v>55</v>
      </c>
      <c r="K32" s="6">
        <v>65</v>
      </c>
    </row>
    <row r="33" spans="2:11" x14ac:dyDescent="0.2">
      <c r="B33" s="8">
        <f t="shared" si="1"/>
        <v>620</v>
      </c>
      <c r="C33" s="2">
        <f>Dados!B33</f>
        <v>0.43055555555555569</v>
      </c>
      <c r="D33" s="6">
        <f>Dados!C33</f>
        <v>60.8</v>
      </c>
      <c r="E33" s="1" t="str">
        <f t="shared" si="0"/>
        <v>d</v>
      </c>
      <c r="F33" s="6">
        <f t="shared" si="2"/>
        <v>1202264.4346174158</v>
      </c>
      <c r="G33" s="6">
        <f t="shared" si="5"/>
        <v>0</v>
      </c>
      <c r="H33" s="6">
        <f t="shared" si="3"/>
        <v>0</v>
      </c>
      <c r="I33" s="6">
        <f t="shared" si="4"/>
        <v>65.684952736005698</v>
      </c>
      <c r="J33" s="6">
        <v>55</v>
      </c>
      <c r="K33" s="6">
        <v>65</v>
      </c>
    </row>
    <row r="34" spans="2:11" x14ac:dyDescent="0.2">
      <c r="B34" s="8">
        <f t="shared" si="1"/>
        <v>640</v>
      </c>
      <c r="C34" s="2">
        <f>Dados!B34</f>
        <v>0.44444444444444459</v>
      </c>
      <c r="D34" s="6">
        <f>Dados!C34</f>
        <v>61.3</v>
      </c>
      <c r="E34" s="1" t="str">
        <f t="shared" ref="E34:E65" si="6">IF(AND(C34&gt;=P$1,C34&lt;Q$1),"d",IF(AND(C34&gt;=P$2,C34&lt;Q$2),"e","n"))</f>
        <v>d</v>
      </c>
      <c r="F34" s="6">
        <f t="shared" si="2"/>
        <v>1348962.8825916562</v>
      </c>
      <c r="G34" s="6">
        <f t="shared" si="5"/>
        <v>0</v>
      </c>
      <c r="H34" s="6">
        <f t="shared" si="3"/>
        <v>0</v>
      </c>
      <c r="I34" s="6">
        <f t="shared" si="4"/>
        <v>65.684952736005698</v>
      </c>
      <c r="J34" s="6">
        <v>55</v>
      </c>
      <c r="K34" s="6">
        <v>65</v>
      </c>
    </row>
    <row r="35" spans="2:11" x14ac:dyDescent="0.2">
      <c r="B35" s="8">
        <f t="shared" si="1"/>
        <v>660</v>
      </c>
      <c r="C35" s="2">
        <f>Dados!B35</f>
        <v>0.45833333333333348</v>
      </c>
      <c r="D35" s="6">
        <f>Dados!C35</f>
        <v>54.6</v>
      </c>
      <c r="E35" s="1" t="str">
        <f t="shared" si="6"/>
        <v>d</v>
      </c>
      <c r="F35" s="6">
        <f t="shared" si="2"/>
        <v>288403.1503126609</v>
      </c>
      <c r="G35" s="6">
        <f t="shared" si="5"/>
        <v>0</v>
      </c>
      <c r="H35" s="6">
        <f t="shared" si="3"/>
        <v>0</v>
      </c>
      <c r="I35" s="6">
        <f t="shared" si="4"/>
        <v>65.684952736005698</v>
      </c>
      <c r="J35" s="6">
        <v>55</v>
      </c>
      <c r="K35" s="6">
        <v>65</v>
      </c>
    </row>
    <row r="36" spans="2:11" x14ac:dyDescent="0.2">
      <c r="B36" s="8">
        <f t="shared" si="1"/>
        <v>680</v>
      </c>
      <c r="C36" s="2">
        <f>Dados!B36</f>
        <v>0.47222222222222238</v>
      </c>
      <c r="D36" s="6">
        <f>Dados!C36</f>
        <v>52.9</v>
      </c>
      <c r="E36" s="1" t="str">
        <f t="shared" si="6"/>
        <v>d</v>
      </c>
      <c r="F36" s="6">
        <f t="shared" si="2"/>
        <v>194984.45997580473</v>
      </c>
      <c r="G36" s="6">
        <f t="shared" si="5"/>
        <v>0</v>
      </c>
      <c r="H36" s="6">
        <f t="shared" si="3"/>
        <v>0</v>
      </c>
      <c r="I36" s="6">
        <f t="shared" si="4"/>
        <v>65.684952736005698</v>
      </c>
      <c r="J36" s="6">
        <v>55</v>
      </c>
      <c r="K36" s="6">
        <v>65</v>
      </c>
    </row>
    <row r="37" spans="2:11" x14ac:dyDescent="0.2">
      <c r="B37" s="8">
        <f t="shared" si="1"/>
        <v>700</v>
      </c>
      <c r="C37" s="2">
        <f>Dados!B37</f>
        <v>0.48611111111111127</v>
      </c>
      <c r="D37" s="6">
        <f>Dados!C37</f>
        <v>67.099999999999994</v>
      </c>
      <c r="E37" s="1" t="str">
        <f t="shared" si="6"/>
        <v>d</v>
      </c>
      <c r="F37" s="6">
        <f t="shared" si="2"/>
        <v>5128613.8399136476</v>
      </c>
      <c r="G37" s="6">
        <f t="shared" si="5"/>
        <v>0</v>
      </c>
      <c r="H37" s="6">
        <f t="shared" si="3"/>
        <v>0</v>
      </c>
      <c r="I37" s="6">
        <f t="shared" si="4"/>
        <v>65.684952736005698</v>
      </c>
      <c r="J37" s="6">
        <v>55</v>
      </c>
      <c r="K37" s="6">
        <v>65</v>
      </c>
    </row>
    <row r="38" spans="2:11" x14ac:dyDescent="0.2">
      <c r="B38" s="8">
        <f t="shared" si="1"/>
        <v>720</v>
      </c>
      <c r="C38" s="2">
        <f>Dados!B38</f>
        <v>0.50000000000000011</v>
      </c>
      <c r="D38" s="6">
        <f>Dados!C38</f>
        <v>52</v>
      </c>
      <c r="E38" s="1" t="str">
        <f t="shared" si="6"/>
        <v>d</v>
      </c>
      <c r="F38" s="6">
        <f t="shared" si="2"/>
        <v>158489.31924611164</v>
      </c>
      <c r="G38" s="6">
        <f t="shared" si="5"/>
        <v>0</v>
      </c>
      <c r="H38" s="6">
        <f t="shared" si="3"/>
        <v>0</v>
      </c>
      <c r="I38" s="6">
        <f t="shared" si="4"/>
        <v>65.684952736005698</v>
      </c>
      <c r="J38" s="6">
        <v>55</v>
      </c>
      <c r="K38" s="6">
        <v>65</v>
      </c>
    </row>
    <row r="39" spans="2:11" x14ac:dyDescent="0.2">
      <c r="B39" s="8">
        <f t="shared" si="1"/>
        <v>740</v>
      </c>
      <c r="C39" s="2">
        <f>Dados!B39</f>
        <v>0.51388888888888895</v>
      </c>
      <c r="D39" s="6">
        <f>Dados!C39</f>
        <v>66.099999999999994</v>
      </c>
      <c r="E39" s="1" t="str">
        <f t="shared" si="6"/>
        <v>d</v>
      </c>
      <c r="F39" s="6">
        <f t="shared" si="2"/>
        <v>4073802.7780411304</v>
      </c>
      <c r="G39" s="6">
        <f t="shared" si="5"/>
        <v>0</v>
      </c>
      <c r="H39" s="6">
        <f t="shared" si="3"/>
        <v>0</v>
      </c>
      <c r="I39" s="6">
        <f t="shared" si="4"/>
        <v>65.684952736005698</v>
      </c>
      <c r="J39" s="6">
        <v>55</v>
      </c>
      <c r="K39" s="6">
        <v>65</v>
      </c>
    </row>
    <row r="40" spans="2:11" x14ac:dyDescent="0.2">
      <c r="B40" s="8">
        <f t="shared" si="1"/>
        <v>760</v>
      </c>
      <c r="C40" s="2">
        <f>Dados!B40</f>
        <v>0.52777777777777779</v>
      </c>
      <c r="D40" s="6">
        <f>Dados!C40</f>
        <v>73.3</v>
      </c>
      <c r="E40" s="1" t="str">
        <f t="shared" si="6"/>
        <v>d</v>
      </c>
      <c r="F40" s="6">
        <f t="shared" si="2"/>
        <v>21379620.895022344</v>
      </c>
      <c r="G40" s="6">
        <f t="shared" si="5"/>
        <v>0</v>
      </c>
      <c r="H40" s="6">
        <f t="shared" si="3"/>
        <v>0</v>
      </c>
      <c r="I40" s="6">
        <f t="shared" si="4"/>
        <v>65.684952736005698</v>
      </c>
      <c r="J40" s="6">
        <v>55</v>
      </c>
      <c r="K40" s="6">
        <v>65</v>
      </c>
    </row>
    <row r="41" spans="2:11" x14ac:dyDescent="0.2">
      <c r="B41" s="8">
        <f t="shared" si="1"/>
        <v>780</v>
      </c>
      <c r="C41" s="2">
        <f>Dados!B41</f>
        <v>0.54166666666666663</v>
      </c>
      <c r="D41" s="6">
        <f>Dados!C41</f>
        <v>68.099999999999994</v>
      </c>
      <c r="E41" s="1" t="str">
        <f t="shared" si="6"/>
        <v>d</v>
      </c>
      <c r="F41" s="6">
        <f t="shared" si="2"/>
        <v>6456542.2903465591</v>
      </c>
      <c r="G41" s="6">
        <f t="shared" si="5"/>
        <v>0</v>
      </c>
      <c r="H41" s="6">
        <f t="shared" si="3"/>
        <v>0</v>
      </c>
      <c r="I41" s="6">
        <f t="shared" si="4"/>
        <v>65.684952736005698</v>
      </c>
      <c r="J41" s="6">
        <v>55</v>
      </c>
      <c r="K41" s="6">
        <v>65</v>
      </c>
    </row>
    <row r="42" spans="2:11" x14ac:dyDescent="0.2">
      <c r="B42" s="8">
        <f t="shared" si="1"/>
        <v>800</v>
      </c>
      <c r="C42" s="2">
        <f>Dados!B42</f>
        <v>0.55555555555555547</v>
      </c>
      <c r="D42" s="6">
        <f>Dados!C42</f>
        <v>54.4</v>
      </c>
      <c r="E42" s="1" t="str">
        <f t="shared" si="6"/>
        <v>d</v>
      </c>
      <c r="F42" s="6">
        <f t="shared" si="2"/>
        <v>275422.87033381651</v>
      </c>
      <c r="G42" s="6">
        <f t="shared" si="5"/>
        <v>0</v>
      </c>
      <c r="H42" s="6">
        <f t="shared" si="3"/>
        <v>0</v>
      </c>
      <c r="I42" s="6">
        <f t="shared" si="4"/>
        <v>65.684952736005698</v>
      </c>
      <c r="J42" s="6">
        <v>55</v>
      </c>
      <c r="K42" s="6">
        <v>65</v>
      </c>
    </row>
    <row r="43" spans="2:11" x14ac:dyDescent="0.2">
      <c r="B43" s="8">
        <f t="shared" si="1"/>
        <v>820</v>
      </c>
      <c r="C43" s="2">
        <f>Dados!B43</f>
        <v>0.56944444444444431</v>
      </c>
      <c r="D43" s="6">
        <f>Dados!C43</f>
        <v>52.3</v>
      </c>
      <c r="E43" s="1" t="str">
        <f t="shared" si="6"/>
        <v>d</v>
      </c>
      <c r="F43" s="6">
        <f t="shared" si="2"/>
        <v>169824.36524617439</v>
      </c>
      <c r="G43" s="6">
        <f t="shared" si="5"/>
        <v>0</v>
      </c>
      <c r="H43" s="6">
        <f t="shared" si="3"/>
        <v>0</v>
      </c>
      <c r="I43" s="6">
        <f t="shared" si="4"/>
        <v>65.684952736005698</v>
      </c>
      <c r="J43" s="6">
        <v>55</v>
      </c>
      <c r="K43" s="6">
        <v>65</v>
      </c>
    </row>
    <row r="44" spans="2:11" x14ac:dyDescent="0.2">
      <c r="B44" s="8">
        <f t="shared" si="1"/>
        <v>840</v>
      </c>
      <c r="C44" s="2">
        <f>Dados!B44</f>
        <v>0.58333333333333315</v>
      </c>
      <c r="D44" s="6">
        <f>Dados!C44</f>
        <v>56.7</v>
      </c>
      <c r="E44" s="1" t="str">
        <f t="shared" si="6"/>
        <v>d</v>
      </c>
      <c r="F44" s="6">
        <f t="shared" si="2"/>
        <v>467735.14128719864</v>
      </c>
      <c r="G44" s="6">
        <f t="shared" si="5"/>
        <v>0</v>
      </c>
      <c r="H44" s="6">
        <f t="shared" si="3"/>
        <v>0</v>
      </c>
      <c r="I44" s="6">
        <f t="shared" si="4"/>
        <v>65.684952736005698</v>
      </c>
      <c r="J44" s="6">
        <v>55</v>
      </c>
      <c r="K44" s="6">
        <v>65</v>
      </c>
    </row>
    <row r="45" spans="2:11" x14ac:dyDescent="0.2">
      <c r="B45" s="8">
        <f t="shared" si="1"/>
        <v>860</v>
      </c>
      <c r="C45" s="2">
        <f>Dados!B45</f>
        <v>0.59722222222222199</v>
      </c>
      <c r="D45" s="6">
        <f>Dados!C45</f>
        <v>46.7</v>
      </c>
      <c r="E45" s="1" t="str">
        <f t="shared" si="6"/>
        <v>d</v>
      </c>
      <c r="F45" s="6">
        <f t="shared" si="2"/>
        <v>46773.514128719893</v>
      </c>
      <c r="G45" s="6">
        <f t="shared" si="5"/>
        <v>0</v>
      </c>
      <c r="H45" s="6">
        <f t="shared" si="3"/>
        <v>0</v>
      </c>
      <c r="I45" s="6">
        <f t="shared" si="4"/>
        <v>65.684952736005698</v>
      </c>
      <c r="J45" s="6">
        <v>55</v>
      </c>
      <c r="K45" s="6">
        <v>65</v>
      </c>
    </row>
    <row r="46" spans="2:11" x14ac:dyDescent="0.2">
      <c r="B46" s="8">
        <f t="shared" si="1"/>
        <v>880</v>
      </c>
      <c r="C46" s="2">
        <f>Dados!B46</f>
        <v>0.61111111111111083</v>
      </c>
      <c r="D46" s="6">
        <f>Dados!C46</f>
        <v>52.5</v>
      </c>
      <c r="E46" s="1" t="str">
        <f t="shared" si="6"/>
        <v>d</v>
      </c>
      <c r="F46" s="6">
        <f t="shared" si="2"/>
        <v>177827.94100389251</v>
      </c>
      <c r="G46" s="6">
        <f t="shared" si="5"/>
        <v>0</v>
      </c>
      <c r="H46" s="6">
        <f t="shared" si="3"/>
        <v>0</v>
      </c>
      <c r="I46" s="6">
        <f t="shared" si="4"/>
        <v>65.684952736005698</v>
      </c>
      <c r="J46" s="6">
        <v>55</v>
      </c>
      <c r="K46" s="6">
        <v>65</v>
      </c>
    </row>
    <row r="47" spans="2:11" x14ac:dyDescent="0.2">
      <c r="B47" s="8">
        <f t="shared" si="1"/>
        <v>900</v>
      </c>
      <c r="C47" s="2">
        <f>Dados!B47</f>
        <v>0.62499999999999967</v>
      </c>
      <c r="D47" s="6">
        <f>Dados!C47</f>
        <v>64.900000000000006</v>
      </c>
      <c r="E47" s="1" t="str">
        <f t="shared" si="6"/>
        <v>d</v>
      </c>
      <c r="F47" s="6">
        <f t="shared" si="2"/>
        <v>3090295.4325135965</v>
      </c>
      <c r="G47" s="6">
        <f t="shared" si="5"/>
        <v>0</v>
      </c>
      <c r="H47" s="6">
        <f t="shared" si="3"/>
        <v>0</v>
      </c>
      <c r="I47" s="6">
        <f t="shared" si="4"/>
        <v>65.684952736005698</v>
      </c>
      <c r="J47" s="6">
        <v>55</v>
      </c>
      <c r="K47" s="6">
        <v>65</v>
      </c>
    </row>
    <row r="48" spans="2:11" x14ac:dyDescent="0.2">
      <c r="B48" s="8">
        <f t="shared" si="1"/>
        <v>920</v>
      </c>
      <c r="C48" s="2">
        <f>Dados!B48</f>
        <v>0.63888888888888851</v>
      </c>
      <c r="D48" s="6">
        <f>Dados!C48</f>
        <v>61.9</v>
      </c>
      <c r="E48" s="1" t="str">
        <f t="shared" si="6"/>
        <v>d</v>
      </c>
      <c r="F48" s="6">
        <f t="shared" si="2"/>
        <v>1548816.6189124805</v>
      </c>
      <c r="G48" s="6">
        <f t="shared" si="5"/>
        <v>0</v>
      </c>
      <c r="H48" s="6">
        <f t="shared" si="3"/>
        <v>0</v>
      </c>
      <c r="I48" s="6">
        <f t="shared" si="4"/>
        <v>65.684952736005698</v>
      </c>
      <c r="J48" s="6">
        <v>55</v>
      </c>
      <c r="K48" s="6">
        <v>65</v>
      </c>
    </row>
    <row r="49" spans="2:11" x14ac:dyDescent="0.2">
      <c r="B49" s="8">
        <f t="shared" si="1"/>
        <v>940</v>
      </c>
      <c r="C49" s="2">
        <f>Dados!B49</f>
        <v>0.65277777777777735</v>
      </c>
      <c r="D49" s="6">
        <f>Dados!C49</f>
        <v>69.8</v>
      </c>
      <c r="E49" s="1" t="str">
        <f t="shared" si="6"/>
        <v>d</v>
      </c>
      <c r="F49" s="6">
        <f t="shared" si="2"/>
        <v>9549925.8602143675</v>
      </c>
      <c r="G49" s="6">
        <f t="shared" si="5"/>
        <v>0</v>
      </c>
      <c r="H49" s="6">
        <f t="shared" si="3"/>
        <v>0</v>
      </c>
      <c r="I49" s="6">
        <f t="shared" si="4"/>
        <v>65.684952736005698</v>
      </c>
      <c r="J49" s="6">
        <v>55</v>
      </c>
      <c r="K49" s="6">
        <v>65</v>
      </c>
    </row>
    <row r="50" spans="2:11" x14ac:dyDescent="0.2">
      <c r="B50" s="8">
        <f t="shared" si="1"/>
        <v>960</v>
      </c>
      <c r="C50" s="2">
        <f>Dados!B50</f>
        <v>0.66666666666666619</v>
      </c>
      <c r="D50" s="6">
        <f>Dados!C50</f>
        <v>74</v>
      </c>
      <c r="E50" s="1" t="str">
        <f t="shared" si="6"/>
        <v>d</v>
      </c>
      <c r="F50" s="6">
        <f t="shared" si="2"/>
        <v>25118864.315095898</v>
      </c>
      <c r="G50" s="6">
        <f t="shared" si="5"/>
        <v>0</v>
      </c>
      <c r="H50" s="6">
        <f t="shared" si="3"/>
        <v>0</v>
      </c>
      <c r="I50" s="6">
        <f t="shared" si="4"/>
        <v>65.684952736005698</v>
      </c>
      <c r="J50" s="6">
        <v>55</v>
      </c>
      <c r="K50" s="6">
        <v>65</v>
      </c>
    </row>
    <row r="51" spans="2:11" x14ac:dyDescent="0.2">
      <c r="B51" s="8">
        <f t="shared" si="1"/>
        <v>980</v>
      </c>
      <c r="C51" s="2">
        <f>Dados!B51</f>
        <v>0.68055555555555503</v>
      </c>
      <c r="D51" s="6">
        <f>Dados!C51</f>
        <v>67.3</v>
      </c>
      <c r="E51" s="1" t="str">
        <f t="shared" si="6"/>
        <v>d</v>
      </c>
      <c r="F51" s="6">
        <f t="shared" si="2"/>
        <v>5370317.963702525</v>
      </c>
      <c r="G51" s="6">
        <f t="shared" si="5"/>
        <v>0</v>
      </c>
      <c r="H51" s="6">
        <f t="shared" si="3"/>
        <v>0</v>
      </c>
      <c r="I51" s="6">
        <f t="shared" si="4"/>
        <v>65.684952736005698</v>
      </c>
      <c r="J51" s="6">
        <v>55</v>
      </c>
      <c r="K51" s="6">
        <v>65</v>
      </c>
    </row>
    <row r="52" spans="2:11" x14ac:dyDescent="0.2">
      <c r="B52" s="8">
        <f t="shared" si="1"/>
        <v>1000</v>
      </c>
      <c r="C52" s="2">
        <f>Dados!B52</f>
        <v>0.69444444444444386</v>
      </c>
      <c r="D52" s="6">
        <f>Dados!C52</f>
        <v>42.5</v>
      </c>
      <c r="E52" s="1" t="str">
        <f t="shared" si="6"/>
        <v>d</v>
      </c>
      <c r="F52" s="6">
        <f t="shared" si="2"/>
        <v>17782.794100389234</v>
      </c>
      <c r="G52" s="6">
        <f t="shared" si="5"/>
        <v>0</v>
      </c>
      <c r="H52" s="6">
        <f t="shared" si="3"/>
        <v>0</v>
      </c>
      <c r="I52" s="6">
        <f t="shared" si="4"/>
        <v>65.684952736005698</v>
      </c>
      <c r="J52" s="6">
        <v>55</v>
      </c>
      <c r="K52" s="6">
        <v>65</v>
      </c>
    </row>
    <row r="53" spans="2:11" x14ac:dyDescent="0.2">
      <c r="B53" s="8">
        <f t="shared" si="1"/>
        <v>1020</v>
      </c>
      <c r="C53" s="2">
        <f>Dados!B53</f>
        <v>0.7083333333333327</v>
      </c>
      <c r="D53" s="6">
        <f>Dados!C53</f>
        <v>48.2</v>
      </c>
      <c r="E53" s="1" t="str">
        <f t="shared" si="6"/>
        <v>d</v>
      </c>
      <c r="F53" s="6">
        <f t="shared" si="2"/>
        <v>66069.344800759733</v>
      </c>
      <c r="G53" s="6">
        <f t="shared" si="5"/>
        <v>0</v>
      </c>
      <c r="H53" s="6">
        <f t="shared" si="3"/>
        <v>0</v>
      </c>
      <c r="I53" s="6">
        <f t="shared" si="4"/>
        <v>65.684952736005698</v>
      </c>
      <c r="J53" s="6">
        <v>55</v>
      </c>
      <c r="K53" s="6">
        <v>65</v>
      </c>
    </row>
    <row r="54" spans="2:11" x14ac:dyDescent="0.2">
      <c r="B54" s="8">
        <f t="shared" si="1"/>
        <v>1040</v>
      </c>
      <c r="C54" s="2">
        <f>Dados!B54</f>
        <v>0.72222222222222154</v>
      </c>
      <c r="D54" s="6">
        <f>Dados!C54</f>
        <v>61</v>
      </c>
      <c r="E54" s="1" t="str">
        <f t="shared" si="6"/>
        <v>d</v>
      </c>
      <c r="F54" s="6">
        <f t="shared" si="2"/>
        <v>1258925.4117941677</v>
      </c>
      <c r="G54" s="6">
        <f t="shared" si="5"/>
        <v>0</v>
      </c>
      <c r="H54" s="6">
        <f t="shared" si="3"/>
        <v>0</v>
      </c>
      <c r="I54" s="6">
        <f t="shared" si="4"/>
        <v>65.684952736005698</v>
      </c>
      <c r="J54" s="6">
        <v>55</v>
      </c>
      <c r="K54" s="6">
        <v>65</v>
      </c>
    </row>
    <row r="55" spans="2:11" x14ac:dyDescent="0.2">
      <c r="B55" s="8">
        <f t="shared" si="1"/>
        <v>1060</v>
      </c>
      <c r="C55" s="2">
        <f>Dados!B55</f>
        <v>0.73611111111111038</v>
      </c>
      <c r="D55" s="6">
        <f>Dados!C55</f>
        <v>53.3</v>
      </c>
      <c r="E55" s="1" t="str">
        <f t="shared" si="6"/>
        <v>d</v>
      </c>
      <c r="F55" s="6">
        <f t="shared" si="2"/>
        <v>213796.20895022334</v>
      </c>
      <c r="G55" s="6">
        <f t="shared" si="5"/>
        <v>0</v>
      </c>
      <c r="H55" s="6">
        <f t="shared" si="3"/>
        <v>0</v>
      </c>
      <c r="I55" s="6">
        <f t="shared" si="4"/>
        <v>65.684952736005698</v>
      </c>
      <c r="J55" s="6">
        <v>55</v>
      </c>
      <c r="K55" s="6">
        <v>65</v>
      </c>
    </row>
    <row r="56" spans="2:11" x14ac:dyDescent="0.2">
      <c r="B56" s="8">
        <f t="shared" si="1"/>
        <v>1080</v>
      </c>
      <c r="C56" s="2">
        <f>Dados!B56</f>
        <v>0.74999999999999922</v>
      </c>
      <c r="D56" s="6">
        <f>Dados!C56</f>
        <v>52.6</v>
      </c>
      <c r="E56" s="1" t="str">
        <f t="shared" si="6"/>
        <v>d</v>
      </c>
      <c r="F56" s="6">
        <f t="shared" si="2"/>
        <v>181970.08586099857</v>
      </c>
      <c r="G56" s="6">
        <f t="shared" si="5"/>
        <v>0</v>
      </c>
      <c r="H56" s="6">
        <f t="shared" si="3"/>
        <v>0</v>
      </c>
      <c r="I56" s="6">
        <f t="shared" si="4"/>
        <v>65.684952736005698</v>
      </c>
      <c r="J56" s="6">
        <v>55</v>
      </c>
      <c r="K56" s="6">
        <v>65</v>
      </c>
    </row>
    <row r="57" spans="2:11" x14ac:dyDescent="0.2">
      <c r="B57" s="8">
        <f t="shared" si="1"/>
        <v>1100</v>
      </c>
      <c r="C57" s="2">
        <f>Dados!B57</f>
        <v>0.76388888888888806</v>
      </c>
      <c r="D57" s="6">
        <f>Dados!C57</f>
        <v>61.3</v>
      </c>
      <c r="E57" s="1" t="str">
        <f t="shared" si="6"/>
        <v>d</v>
      </c>
      <c r="F57" s="6">
        <f t="shared" si="2"/>
        <v>1348962.8825916562</v>
      </c>
      <c r="G57" s="6">
        <f t="shared" si="5"/>
        <v>0</v>
      </c>
      <c r="H57" s="6">
        <f t="shared" si="3"/>
        <v>0</v>
      </c>
      <c r="I57" s="6">
        <f t="shared" si="4"/>
        <v>65.684952736005698</v>
      </c>
      <c r="J57" s="6">
        <v>55</v>
      </c>
      <c r="K57" s="6">
        <v>65</v>
      </c>
    </row>
    <row r="58" spans="2:11" x14ac:dyDescent="0.2">
      <c r="B58" s="8">
        <f t="shared" si="1"/>
        <v>1120</v>
      </c>
      <c r="C58" s="2">
        <f>Dados!B58</f>
        <v>0.7777777777777769</v>
      </c>
      <c r="D58" s="6">
        <f>Dados!C58</f>
        <v>58</v>
      </c>
      <c r="E58" s="1" t="str">
        <f t="shared" si="6"/>
        <v>d</v>
      </c>
      <c r="F58" s="6">
        <f t="shared" si="2"/>
        <v>630957.34448019415</v>
      </c>
      <c r="G58" s="6">
        <f t="shared" si="5"/>
        <v>0</v>
      </c>
      <c r="H58" s="6">
        <f t="shared" si="3"/>
        <v>0</v>
      </c>
      <c r="I58" s="6">
        <f t="shared" si="4"/>
        <v>65.684952736005698</v>
      </c>
      <c r="J58" s="6">
        <v>55</v>
      </c>
      <c r="K58" s="6">
        <v>65</v>
      </c>
    </row>
    <row r="59" spans="2:11" x14ac:dyDescent="0.2">
      <c r="B59" s="8">
        <f t="shared" si="1"/>
        <v>1140</v>
      </c>
      <c r="C59" s="2">
        <f>Dados!B59</f>
        <v>0.79166666666666574</v>
      </c>
      <c r="D59" s="6">
        <f>Dados!C59</f>
        <v>65.7</v>
      </c>
      <c r="E59" s="1" t="str">
        <f t="shared" si="6"/>
        <v>d</v>
      </c>
      <c r="F59" s="6">
        <f t="shared" si="2"/>
        <v>3715352.2909717364</v>
      </c>
      <c r="G59" s="6">
        <f t="shared" si="5"/>
        <v>0</v>
      </c>
      <c r="H59" s="6">
        <f t="shared" si="3"/>
        <v>0</v>
      </c>
      <c r="I59" s="6">
        <f t="shared" si="4"/>
        <v>65.684952736005698</v>
      </c>
      <c r="J59" s="6">
        <v>55</v>
      </c>
      <c r="K59" s="6">
        <v>65</v>
      </c>
    </row>
    <row r="60" spans="2:11" x14ac:dyDescent="0.2">
      <c r="B60" s="8">
        <f t="shared" si="1"/>
        <v>1160</v>
      </c>
      <c r="C60" s="2">
        <f>Dados!B60</f>
        <v>0.80555555555555458</v>
      </c>
      <c r="D60" s="6">
        <f>Dados!C60</f>
        <v>58.3</v>
      </c>
      <c r="E60" s="1" t="str">
        <f t="shared" si="6"/>
        <v>d</v>
      </c>
      <c r="F60" s="6">
        <f t="shared" si="2"/>
        <v>676082.97539198259</v>
      </c>
      <c r="G60" s="6">
        <f t="shared" si="5"/>
        <v>0</v>
      </c>
      <c r="H60" s="6">
        <f t="shared" si="3"/>
        <v>0</v>
      </c>
      <c r="I60" s="6">
        <f t="shared" si="4"/>
        <v>65.684952736005698</v>
      </c>
      <c r="J60" s="6">
        <v>55</v>
      </c>
      <c r="K60" s="6">
        <v>65</v>
      </c>
    </row>
    <row r="61" spans="2:11" x14ac:dyDescent="0.2">
      <c r="B61" s="8">
        <f t="shared" si="1"/>
        <v>1180</v>
      </c>
      <c r="C61" s="2">
        <f>Dados!B61</f>
        <v>0.81944444444444342</v>
      </c>
      <c r="D61" s="6">
        <f>Dados!C61</f>
        <v>49.8</v>
      </c>
      <c r="E61" s="1" t="str">
        <f t="shared" si="6"/>
        <v>d</v>
      </c>
      <c r="F61" s="6">
        <f t="shared" si="2"/>
        <v>95499.258602143629</v>
      </c>
      <c r="G61" s="6">
        <f t="shared" si="5"/>
        <v>0</v>
      </c>
      <c r="H61" s="6">
        <f t="shared" si="3"/>
        <v>0</v>
      </c>
      <c r="I61" s="6">
        <f t="shared" si="4"/>
        <v>65.684952736005698</v>
      </c>
      <c r="J61" s="6">
        <v>55</v>
      </c>
      <c r="K61" s="6">
        <v>65</v>
      </c>
    </row>
    <row r="62" spans="2:11" x14ac:dyDescent="0.2">
      <c r="B62" s="8">
        <f t="shared" si="1"/>
        <v>1200</v>
      </c>
      <c r="C62" s="2">
        <f>Dados!B62</f>
        <v>0.83333333333333226</v>
      </c>
      <c r="D62" s="6">
        <f>Dados!C62</f>
        <v>72.8</v>
      </c>
      <c r="E62" s="1" t="str">
        <f t="shared" si="6"/>
        <v>d</v>
      </c>
      <c r="F62" s="6">
        <f t="shared" si="2"/>
        <v>19054607.1796325</v>
      </c>
      <c r="G62" s="6">
        <f t="shared" si="5"/>
        <v>0</v>
      </c>
      <c r="H62" s="6">
        <f t="shared" si="3"/>
        <v>0</v>
      </c>
      <c r="I62" s="6">
        <f t="shared" si="4"/>
        <v>65.684952736005698</v>
      </c>
      <c r="J62" s="6">
        <v>55</v>
      </c>
      <c r="K62" s="6">
        <v>65</v>
      </c>
    </row>
    <row r="63" spans="2:11" x14ac:dyDescent="0.2">
      <c r="B63" s="8">
        <f t="shared" si="1"/>
        <v>1220</v>
      </c>
      <c r="C63" s="2">
        <f>Dados!B63</f>
        <v>0.8472222222222211</v>
      </c>
      <c r="D63" s="6">
        <f>Dados!C63</f>
        <v>72.8</v>
      </c>
      <c r="E63" s="1" t="str">
        <f t="shared" si="6"/>
        <v>e</v>
      </c>
      <c r="F63" s="6">
        <f t="shared" si="2"/>
        <v>0</v>
      </c>
      <c r="G63" s="6">
        <f t="shared" si="5"/>
        <v>19054607.1796325</v>
      </c>
      <c r="H63" s="6">
        <f t="shared" si="3"/>
        <v>0</v>
      </c>
      <c r="I63" s="6">
        <f t="shared" si="4"/>
        <v>64.224752172362969</v>
      </c>
      <c r="J63" s="6">
        <v>55</v>
      </c>
      <c r="K63" s="6">
        <v>65</v>
      </c>
    </row>
    <row r="64" spans="2:11" x14ac:dyDescent="0.2">
      <c r="B64" s="8">
        <f t="shared" si="1"/>
        <v>1240</v>
      </c>
      <c r="C64" s="2">
        <f>Dados!B64</f>
        <v>0.86111111111110994</v>
      </c>
      <c r="D64" s="6">
        <f>Dados!C64</f>
        <v>42</v>
      </c>
      <c r="E64" s="1" t="str">
        <f t="shared" si="6"/>
        <v>e</v>
      </c>
      <c r="F64" s="6">
        <f t="shared" si="2"/>
        <v>0</v>
      </c>
      <c r="G64" s="6">
        <f t="shared" si="5"/>
        <v>15848.931924611146</v>
      </c>
      <c r="H64" s="6">
        <f t="shared" si="3"/>
        <v>0</v>
      </c>
      <c r="I64" s="6">
        <f t="shared" si="4"/>
        <v>64.224752172362969</v>
      </c>
      <c r="J64" s="6">
        <v>55</v>
      </c>
      <c r="K64" s="6">
        <v>65</v>
      </c>
    </row>
    <row r="65" spans="2:11" x14ac:dyDescent="0.2">
      <c r="B65" s="8">
        <f t="shared" si="1"/>
        <v>1260</v>
      </c>
      <c r="C65" s="2">
        <f>Dados!B65</f>
        <v>0.87499999999999878</v>
      </c>
      <c r="D65" s="6">
        <f>Dados!C65</f>
        <v>49.7</v>
      </c>
      <c r="E65" s="1" t="str">
        <f t="shared" si="6"/>
        <v>e</v>
      </c>
      <c r="F65" s="6">
        <f t="shared" si="2"/>
        <v>0</v>
      </c>
      <c r="G65" s="6">
        <f t="shared" si="5"/>
        <v>93325.430079699319</v>
      </c>
      <c r="H65" s="6">
        <f t="shared" si="3"/>
        <v>0</v>
      </c>
      <c r="I65" s="6">
        <f t="shared" si="4"/>
        <v>64.224752172362969</v>
      </c>
      <c r="J65" s="6">
        <v>55</v>
      </c>
      <c r="K65" s="6">
        <v>65</v>
      </c>
    </row>
    <row r="66" spans="2:11" x14ac:dyDescent="0.2">
      <c r="B66" s="8">
        <f t="shared" si="1"/>
        <v>1280</v>
      </c>
      <c r="C66" s="2">
        <f>Dados!B66</f>
        <v>0.88888888888888762</v>
      </c>
      <c r="D66" s="6">
        <f>Dados!C66</f>
        <v>61.8</v>
      </c>
      <c r="E66" s="1" t="str">
        <f t="shared" ref="E66:E97" si="7">IF(AND(C66&gt;=P$1,C66&lt;Q$1),"d",IF(AND(C66&gt;=P$2,C66&lt;Q$2),"e","n"))</f>
        <v>e</v>
      </c>
      <c r="F66" s="6">
        <f t="shared" si="2"/>
        <v>0</v>
      </c>
      <c r="G66" s="6">
        <f t="shared" si="5"/>
        <v>1513561.2484362102</v>
      </c>
      <c r="H66" s="6">
        <f t="shared" si="3"/>
        <v>0</v>
      </c>
      <c r="I66" s="6">
        <f t="shared" si="4"/>
        <v>64.224752172362969</v>
      </c>
      <c r="J66" s="6">
        <v>55</v>
      </c>
      <c r="K66" s="6">
        <v>65</v>
      </c>
    </row>
    <row r="67" spans="2:11" x14ac:dyDescent="0.2">
      <c r="B67" s="8">
        <f t="shared" ref="B67:B130" si="8">ROUND(C67*60*24,0)-ROUND(C$2*60*24,0)</f>
        <v>1300</v>
      </c>
      <c r="C67" s="2">
        <f>Dados!B67</f>
        <v>0.90277777777777646</v>
      </c>
      <c r="D67" s="6">
        <f>Dados!C67</f>
        <v>52.7</v>
      </c>
      <c r="E67" s="1" t="str">
        <f t="shared" si="7"/>
        <v>e</v>
      </c>
      <c r="F67" s="6">
        <f t="shared" ref="F67:F130" si="9">IF(E67="d",POWER(10,D67/10),0)</f>
        <v>0</v>
      </c>
      <c r="G67" s="6">
        <f t="shared" ref="G67:G130" si="10">IF(E67="e",POWER(10,D67/10),0)</f>
        <v>186208.71366628728</v>
      </c>
      <c r="H67" s="6">
        <f t="shared" ref="H67:H130" si="11">IF(E67="n",POWER(10,D67/10),0)</f>
        <v>0</v>
      </c>
      <c r="I67" s="6">
        <f t="shared" ref="I67:I130" si="12">IF(E67="d",M$2,IF(E67="e",M$7,M$12))</f>
        <v>64.224752172362969</v>
      </c>
      <c r="J67" s="6">
        <v>55</v>
      </c>
      <c r="K67" s="6">
        <v>65</v>
      </c>
    </row>
    <row r="68" spans="2:11" x14ac:dyDescent="0.2">
      <c r="B68" s="8">
        <f t="shared" si="8"/>
        <v>1320</v>
      </c>
      <c r="C68" s="2">
        <f>Dados!B68</f>
        <v>0.9166666666666653</v>
      </c>
      <c r="D68" s="6">
        <f>Dados!C68</f>
        <v>60.4</v>
      </c>
      <c r="E68" s="1" t="str">
        <f t="shared" si="7"/>
        <v>e</v>
      </c>
      <c r="F68" s="6">
        <f t="shared" si="9"/>
        <v>0</v>
      </c>
      <c r="G68" s="6">
        <f t="shared" si="10"/>
        <v>1096478.196143186</v>
      </c>
      <c r="H68" s="6">
        <f t="shared" si="11"/>
        <v>0</v>
      </c>
      <c r="I68" s="6">
        <f t="shared" si="12"/>
        <v>64.224752172362969</v>
      </c>
      <c r="J68" s="6">
        <v>55</v>
      </c>
      <c r="K68" s="6">
        <v>65</v>
      </c>
    </row>
    <row r="69" spans="2:11" x14ac:dyDescent="0.2">
      <c r="B69" s="8">
        <f t="shared" si="8"/>
        <v>1340</v>
      </c>
      <c r="C69" s="2">
        <f>Dados!B69</f>
        <v>0.93055555555555414</v>
      </c>
      <c r="D69" s="6">
        <f>Dados!C69</f>
        <v>56.3</v>
      </c>
      <c r="E69" s="1" t="str">
        <f t="shared" si="7"/>
        <v>e</v>
      </c>
      <c r="F69" s="6">
        <f t="shared" si="9"/>
        <v>0</v>
      </c>
      <c r="G69" s="6">
        <f t="shared" si="10"/>
        <v>426579.51880159322</v>
      </c>
      <c r="H69" s="6">
        <f t="shared" si="11"/>
        <v>0</v>
      </c>
      <c r="I69" s="6">
        <f t="shared" si="12"/>
        <v>64.224752172362969</v>
      </c>
      <c r="J69" s="6">
        <v>55</v>
      </c>
      <c r="K69" s="6">
        <v>65</v>
      </c>
    </row>
    <row r="70" spans="2:11" x14ac:dyDescent="0.2">
      <c r="B70" s="8">
        <f t="shared" si="8"/>
        <v>1360</v>
      </c>
      <c r="C70" s="2">
        <f>Dados!B70</f>
        <v>0.94444444444444298</v>
      </c>
      <c r="D70" s="6">
        <f>Dados!C70</f>
        <v>52.1</v>
      </c>
      <c r="E70" s="1" t="str">
        <f t="shared" si="7"/>
        <v>e</v>
      </c>
      <c r="F70" s="6">
        <f t="shared" si="9"/>
        <v>0</v>
      </c>
      <c r="G70" s="6">
        <f t="shared" si="10"/>
        <v>162181.00973589328</v>
      </c>
      <c r="H70" s="6">
        <f t="shared" si="11"/>
        <v>0</v>
      </c>
      <c r="I70" s="6">
        <f t="shared" si="12"/>
        <v>64.224752172362969</v>
      </c>
      <c r="J70" s="6">
        <v>55</v>
      </c>
      <c r="K70" s="6">
        <v>65</v>
      </c>
    </row>
    <row r="71" spans="2:11" x14ac:dyDescent="0.2">
      <c r="B71" s="8">
        <f t="shared" si="8"/>
        <v>1380</v>
      </c>
      <c r="C71" s="2">
        <f>Dados!B71</f>
        <v>0.95833333333333182</v>
      </c>
      <c r="D71" s="6">
        <f>Dados!C71</f>
        <v>61</v>
      </c>
      <c r="E71" s="1" t="str">
        <f t="shared" si="7"/>
        <v>e</v>
      </c>
      <c r="F71" s="6">
        <f t="shared" si="9"/>
        <v>0</v>
      </c>
      <c r="G71" s="6">
        <f t="shared" si="10"/>
        <v>1258925.4117941677</v>
      </c>
      <c r="H71" s="6">
        <f t="shared" si="11"/>
        <v>0</v>
      </c>
      <c r="I71" s="6">
        <f t="shared" si="12"/>
        <v>64.224752172362969</v>
      </c>
      <c r="J71" s="6">
        <v>55</v>
      </c>
      <c r="K71" s="6">
        <v>65</v>
      </c>
    </row>
    <row r="72" spans="2:11" x14ac:dyDescent="0.2">
      <c r="B72" s="8">
        <f t="shared" si="8"/>
        <v>1400</v>
      </c>
      <c r="C72" s="2">
        <f>Dados!B72</f>
        <v>0.97222222222222066</v>
      </c>
      <c r="D72" s="6">
        <f>Dados!C72</f>
        <v>57.3</v>
      </c>
      <c r="E72" s="1" t="str">
        <f t="shared" si="7"/>
        <v>n</v>
      </c>
      <c r="F72" s="6">
        <f t="shared" si="9"/>
        <v>0</v>
      </c>
      <c r="G72" s="6">
        <f t="shared" si="10"/>
        <v>0</v>
      </c>
      <c r="H72" s="6">
        <f t="shared" si="11"/>
        <v>537031.79637025285</v>
      </c>
      <c r="I72" s="6">
        <f t="shared" si="12"/>
        <v>61.190930260511308</v>
      </c>
      <c r="J72" s="6">
        <v>55</v>
      </c>
      <c r="K72" s="6">
        <v>65</v>
      </c>
    </row>
    <row r="73" spans="2:11" x14ac:dyDescent="0.2">
      <c r="B73" s="8">
        <f t="shared" si="8"/>
        <v>1420</v>
      </c>
      <c r="C73" s="2">
        <f>Dados!B73</f>
        <v>0.9861111111111095</v>
      </c>
      <c r="D73" s="6">
        <f>Dados!C73</f>
        <v>64.3</v>
      </c>
      <c r="E73" s="1" t="str">
        <f t="shared" si="7"/>
        <v>n</v>
      </c>
      <c r="F73" s="6">
        <f t="shared" si="9"/>
        <v>0</v>
      </c>
      <c r="G73" s="6">
        <f t="shared" si="10"/>
        <v>0</v>
      </c>
      <c r="H73" s="6">
        <f t="shared" si="11"/>
        <v>2691534.8039269177</v>
      </c>
      <c r="I73" s="6">
        <f t="shared" si="12"/>
        <v>61.190930260511308</v>
      </c>
      <c r="J73" s="6">
        <v>55</v>
      </c>
      <c r="K73" s="6">
        <v>65</v>
      </c>
    </row>
    <row r="74" spans="2:11" x14ac:dyDescent="0.2">
      <c r="B74" s="8">
        <f t="shared" si="8"/>
        <v>1440</v>
      </c>
      <c r="C74" s="2">
        <f>Dados!B74</f>
        <v>0.99999999999999833</v>
      </c>
      <c r="D74" s="6">
        <f>Dados!C74</f>
        <v>64.8</v>
      </c>
      <c r="E74" s="1" t="str">
        <f t="shared" si="7"/>
        <v>n</v>
      </c>
      <c r="F74" s="6">
        <f t="shared" si="9"/>
        <v>0</v>
      </c>
      <c r="G74" s="6">
        <f t="shared" si="10"/>
        <v>0</v>
      </c>
      <c r="H74" s="6">
        <f t="shared" si="11"/>
        <v>3019951.7204020172</v>
      </c>
      <c r="I74" s="6">
        <f t="shared" si="12"/>
        <v>61.190930260511308</v>
      </c>
      <c r="J74" s="6">
        <v>55</v>
      </c>
      <c r="K74" s="6">
        <v>65</v>
      </c>
    </row>
    <row r="75" spans="2:11" x14ac:dyDescent="0.2">
      <c r="B75"/>
      <c r="C75"/>
      <c r="D75"/>
      <c r="E75"/>
      <c r="F75"/>
      <c r="G75"/>
      <c r="H75"/>
      <c r="I75"/>
      <c r="J75"/>
      <c r="K75"/>
    </row>
    <row r="76" spans="2:11" x14ac:dyDescent="0.2">
      <c r="B76"/>
      <c r="C76"/>
      <c r="D76"/>
      <c r="E76"/>
      <c r="F76"/>
      <c r="G76"/>
      <c r="H76"/>
      <c r="I76"/>
      <c r="J76"/>
      <c r="K76"/>
    </row>
    <row r="77" spans="2:11" x14ac:dyDescent="0.2">
      <c r="B77"/>
      <c r="C77"/>
      <c r="D77"/>
      <c r="E77"/>
      <c r="F77"/>
      <c r="G77"/>
      <c r="H77"/>
      <c r="I77"/>
      <c r="J77"/>
      <c r="K77"/>
    </row>
    <row r="78" spans="2:11" x14ac:dyDescent="0.2">
      <c r="B78"/>
      <c r="C78"/>
      <c r="D78"/>
      <c r="E78"/>
      <c r="F78"/>
      <c r="G78"/>
      <c r="H78"/>
      <c r="I78"/>
      <c r="J78"/>
      <c r="K78"/>
    </row>
    <row r="79" spans="2:11" x14ac:dyDescent="0.2">
      <c r="B79"/>
      <c r="C79"/>
      <c r="D79"/>
      <c r="E79"/>
      <c r="F79"/>
      <c r="G79"/>
      <c r="H79"/>
      <c r="I79"/>
      <c r="J79"/>
      <c r="K79"/>
    </row>
    <row r="80" spans="2:11" x14ac:dyDescent="0.2">
      <c r="B80"/>
      <c r="C80"/>
      <c r="D80"/>
      <c r="E80"/>
      <c r="F80"/>
      <c r="G80"/>
      <c r="H80"/>
      <c r="I80"/>
      <c r="J80"/>
      <c r="K80"/>
    </row>
    <row r="81" spans="2:11" x14ac:dyDescent="0.2">
      <c r="B81"/>
      <c r="C81"/>
      <c r="D81"/>
      <c r="E81"/>
      <c r="F81"/>
      <c r="G81"/>
      <c r="H81"/>
      <c r="I81"/>
      <c r="J81"/>
      <c r="K81"/>
    </row>
    <row r="82" spans="2:11" x14ac:dyDescent="0.2">
      <c r="B82"/>
      <c r="C82"/>
      <c r="D82"/>
      <c r="E82"/>
      <c r="F82"/>
      <c r="G82"/>
      <c r="H82"/>
      <c r="I82"/>
      <c r="J82"/>
      <c r="K82"/>
    </row>
    <row r="83" spans="2:11" x14ac:dyDescent="0.2">
      <c r="B83"/>
      <c r="C83"/>
      <c r="D83"/>
      <c r="E83"/>
      <c r="F83"/>
      <c r="G83"/>
      <c r="H83"/>
      <c r="I83"/>
      <c r="J83"/>
      <c r="K83"/>
    </row>
    <row r="84" spans="2:11" x14ac:dyDescent="0.2">
      <c r="B84"/>
      <c r="C84"/>
      <c r="D84"/>
      <c r="E84"/>
      <c r="F84"/>
      <c r="G84"/>
      <c r="H84"/>
      <c r="I84"/>
      <c r="J84"/>
      <c r="K84"/>
    </row>
    <row r="85" spans="2:11" x14ac:dyDescent="0.2">
      <c r="B85"/>
      <c r="C85"/>
      <c r="D85"/>
      <c r="E85"/>
      <c r="F85"/>
      <c r="G85"/>
      <c r="H85"/>
      <c r="I85"/>
      <c r="J85"/>
      <c r="K85"/>
    </row>
    <row r="86" spans="2:11" x14ac:dyDescent="0.2">
      <c r="B86"/>
      <c r="C86"/>
      <c r="D86"/>
      <c r="E86"/>
      <c r="F86"/>
      <c r="G86"/>
      <c r="H86"/>
      <c r="I86"/>
      <c r="J86"/>
      <c r="K86"/>
    </row>
    <row r="87" spans="2:11" x14ac:dyDescent="0.2">
      <c r="B87"/>
      <c r="C87"/>
      <c r="D87"/>
      <c r="E87"/>
      <c r="F87"/>
      <c r="G87"/>
      <c r="H87"/>
      <c r="I87"/>
      <c r="J87"/>
      <c r="K87"/>
    </row>
    <row r="88" spans="2:11" x14ac:dyDescent="0.2">
      <c r="B88"/>
      <c r="C88"/>
      <c r="D88"/>
      <c r="E88"/>
      <c r="F88"/>
      <c r="G88"/>
      <c r="H88"/>
      <c r="I88"/>
      <c r="J88"/>
      <c r="K88"/>
    </row>
    <row r="89" spans="2:11" x14ac:dyDescent="0.2">
      <c r="B89"/>
      <c r="C89"/>
      <c r="D89"/>
      <c r="E89"/>
      <c r="F89"/>
      <c r="G89"/>
      <c r="H89"/>
      <c r="I89"/>
      <c r="J89"/>
      <c r="K89"/>
    </row>
    <row r="90" spans="2:11" x14ac:dyDescent="0.2">
      <c r="B90"/>
      <c r="C90"/>
      <c r="D90"/>
      <c r="E90"/>
      <c r="F90"/>
      <c r="G90"/>
      <c r="H90"/>
      <c r="I90"/>
      <c r="J90"/>
      <c r="K90"/>
    </row>
    <row r="91" spans="2:11" x14ac:dyDescent="0.2">
      <c r="B91"/>
      <c r="C91"/>
      <c r="D91"/>
      <c r="E91"/>
      <c r="F91"/>
      <c r="G91"/>
      <c r="H91"/>
      <c r="I91"/>
      <c r="J91"/>
      <c r="K91"/>
    </row>
    <row r="92" spans="2:11" x14ac:dyDescent="0.2">
      <c r="B92"/>
      <c r="C92"/>
      <c r="D92"/>
      <c r="E92"/>
      <c r="F92"/>
      <c r="G92"/>
      <c r="H92"/>
      <c r="I92"/>
      <c r="J92"/>
      <c r="K92"/>
    </row>
    <row r="93" spans="2:11" x14ac:dyDescent="0.2">
      <c r="B93"/>
      <c r="C93"/>
      <c r="D93"/>
      <c r="E93"/>
      <c r="F93"/>
      <c r="G93"/>
      <c r="H93"/>
      <c r="I93"/>
      <c r="J93"/>
      <c r="K93"/>
    </row>
    <row r="94" spans="2:11" x14ac:dyDescent="0.2">
      <c r="B94"/>
      <c r="C94"/>
      <c r="D94"/>
      <c r="E94"/>
      <c r="F94"/>
      <c r="G94"/>
      <c r="H94"/>
      <c r="I94"/>
      <c r="J94"/>
      <c r="K94"/>
    </row>
    <row r="95" spans="2:11" x14ac:dyDescent="0.2">
      <c r="B95"/>
      <c r="C95"/>
      <c r="D95"/>
      <c r="E95"/>
      <c r="F95"/>
      <c r="G95"/>
      <c r="H95"/>
      <c r="I95"/>
      <c r="J95"/>
      <c r="K95"/>
    </row>
    <row r="96" spans="2:11" x14ac:dyDescent="0.2">
      <c r="B96"/>
      <c r="C96"/>
      <c r="D96"/>
      <c r="E96"/>
      <c r="F96"/>
      <c r="G96"/>
      <c r="H96"/>
      <c r="I96"/>
      <c r="J96"/>
      <c r="K96"/>
    </row>
    <row r="97" spans="2:11" x14ac:dyDescent="0.2">
      <c r="B97"/>
      <c r="C97"/>
      <c r="D97"/>
      <c r="E97"/>
      <c r="F97"/>
      <c r="G97"/>
      <c r="H97"/>
      <c r="I97"/>
      <c r="J97"/>
      <c r="K97"/>
    </row>
    <row r="98" spans="2:11" x14ac:dyDescent="0.2">
      <c r="B98"/>
      <c r="C98"/>
      <c r="D98"/>
      <c r="E98"/>
      <c r="F98"/>
      <c r="G98"/>
      <c r="H98"/>
      <c r="I98"/>
      <c r="J98"/>
      <c r="K98"/>
    </row>
    <row r="99" spans="2:11" x14ac:dyDescent="0.2">
      <c r="B99"/>
      <c r="C99"/>
      <c r="D99"/>
      <c r="E99"/>
      <c r="F99"/>
      <c r="G99"/>
      <c r="H99"/>
      <c r="I99"/>
      <c r="J99"/>
      <c r="K99"/>
    </row>
    <row r="100" spans="2:11" x14ac:dyDescent="0.2">
      <c r="B100"/>
      <c r="C100"/>
      <c r="D100"/>
      <c r="E100"/>
      <c r="F100"/>
      <c r="G100"/>
      <c r="H100"/>
      <c r="I100"/>
      <c r="J100"/>
      <c r="K100"/>
    </row>
    <row r="101" spans="2:11" x14ac:dyDescent="0.2">
      <c r="B101"/>
      <c r="C101"/>
      <c r="D101"/>
      <c r="E101"/>
      <c r="F101"/>
      <c r="G101"/>
      <c r="H101"/>
      <c r="I101"/>
      <c r="J101"/>
      <c r="K101"/>
    </row>
    <row r="102" spans="2:11" x14ac:dyDescent="0.2">
      <c r="B102"/>
      <c r="C102"/>
      <c r="D102"/>
      <c r="E102"/>
      <c r="F102"/>
      <c r="G102"/>
      <c r="H102"/>
      <c r="I102"/>
      <c r="J102"/>
      <c r="K102"/>
    </row>
    <row r="103" spans="2:11" x14ac:dyDescent="0.2">
      <c r="B103"/>
      <c r="C103"/>
      <c r="D103"/>
      <c r="E103"/>
      <c r="F103"/>
      <c r="G103"/>
      <c r="H103"/>
      <c r="I103"/>
      <c r="J103"/>
      <c r="K103"/>
    </row>
    <row r="104" spans="2:11" x14ac:dyDescent="0.2">
      <c r="B104"/>
      <c r="C104"/>
      <c r="D104"/>
      <c r="E104"/>
      <c r="F104"/>
      <c r="G104"/>
      <c r="H104"/>
      <c r="I104"/>
      <c r="J104"/>
      <c r="K104"/>
    </row>
    <row r="105" spans="2:11" x14ac:dyDescent="0.2">
      <c r="B105"/>
      <c r="C105"/>
      <c r="D105"/>
      <c r="E105"/>
      <c r="F105"/>
      <c r="G105"/>
      <c r="H105"/>
      <c r="I105"/>
      <c r="J105"/>
      <c r="K105"/>
    </row>
    <row r="106" spans="2:11" x14ac:dyDescent="0.2">
      <c r="B106"/>
      <c r="C106"/>
      <c r="D106"/>
      <c r="E106"/>
      <c r="F106"/>
      <c r="G106"/>
      <c r="H106"/>
      <c r="I106"/>
      <c r="J106"/>
      <c r="K106"/>
    </row>
    <row r="107" spans="2:11" x14ac:dyDescent="0.2">
      <c r="B107"/>
      <c r="C107"/>
      <c r="D107"/>
      <c r="E107"/>
      <c r="F107"/>
      <c r="G107"/>
      <c r="H107"/>
      <c r="I107"/>
      <c r="J107"/>
      <c r="K107"/>
    </row>
    <row r="108" spans="2:11" x14ac:dyDescent="0.2">
      <c r="B108"/>
      <c r="C108"/>
      <c r="D108"/>
      <c r="E108"/>
      <c r="F108"/>
      <c r="G108"/>
      <c r="H108"/>
      <c r="I108"/>
      <c r="J108"/>
      <c r="K108"/>
    </row>
    <row r="109" spans="2:11" x14ac:dyDescent="0.2">
      <c r="B109"/>
      <c r="C109"/>
      <c r="D109"/>
      <c r="E109"/>
      <c r="F109"/>
      <c r="G109"/>
      <c r="H109"/>
      <c r="I109"/>
      <c r="J109"/>
      <c r="K109"/>
    </row>
    <row r="110" spans="2:11" x14ac:dyDescent="0.2">
      <c r="B110"/>
      <c r="C110"/>
      <c r="D110"/>
      <c r="E110"/>
      <c r="F110"/>
      <c r="G110"/>
      <c r="H110"/>
      <c r="I110"/>
      <c r="J110"/>
      <c r="K110"/>
    </row>
    <row r="111" spans="2:11" x14ac:dyDescent="0.2">
      <c r="B111"/>
      <c r="C111"/>
      <c r="D111"/>
      <c r="E111"/>
      <c r="F111"/>
      <c r="G111"/>
      <c r="H111"/>
      <c r="I111"/>
      <c r="J111"/>
      <c r="K111"/>
    </row>
    <row r="112" spans="2:11" x14ac:dyDescent="0.2">
      <c r="B112"/>
      <c r="C112"/>
      <c r="D112"/>
      <c r="E112"/>
      <c r="F112"/>
      <c r="G112"/>
      <c r="H112"/>
      <c r="I112"/>
      <c r="J112"/>
      <c r="K112"/>
    </row>
    <row r="113" spans="2:11" x14ac:dyDescent="0.2">
      <c r="B113"/>
      <c r="C113"/>
      <c r="D113"/>
      <c r="E113"/>
      <c r="F113"/>
      <c r="G113"/>
      <c r="H113"/>
      <c r="I113"/>
      <c r="J113"/>
      <c r="K113"/>
    </row>
    <row r="114" spans="2:11" x14ac:dyDescent="0.2">
      <c r="B114"/>
      <c r="C114"/>
      <c r="D114"/>
      <c r="E114"/>
      <c r="F114"/>
      <c r="G114"/>
      <c r="H114"/>
      <c r="I114"/>
      <c r="J114"/>
      <c r="K114"/>
    </row>
    <row r="115" spans="2:11" x14ac:dyDescent="0.2">
      <c r="B115"/>
      <c r="C115"/>
      <c r="D115"/>
      <c r="E115"/>
      <c r="F115"/>
      <c r="G115"/>
      <c r="H115"/>
      <c r="I115"/>
      <c r="J115"/>
      <c r="K115"/>
    </row>
    <row r="116" spans="2:11" x14ac:dyDescent="0.2">
      <c r="B116"/>
      <c r="C116"/>
      <c r="D116"/>
      <c r="E116"/>
      <c r="F116"/>
      <c r="G116"/>
      <c r="H116"/>
      <c r="I116"/>
      <c r="J116"/>
      <c r="K116"/>
    </row>
    <row r="117" spans="2:11" x14ac:dyDescent="0.2">
      <c r="B117"/>
      <c r="C117"/>
      <c r="D117"/>
      <c r="E117"/>
      <c r="F117"/>
      <c r="G117"/>
      <c r="H117"/>
      <c r="I117"/>
      <c r="J117"/>
      <c r="K117"/>
    </row>
    <row r="118" spans="2:11" x14ac:dyDescent="0.2">
      <c r="B118"/>
      <c r="C118"/>
      <c r="D118"/>
      <c r="E118"/>
      <c r="F118"/>
      <c r="G118"/>
      <c r="H118"/>
      <c r="I118"/>
      <c r="J118"/>
      <c r="K118"/>
    </row>
    <row r="119" spans="2:11" x14ac:dyDescent="0.2">
      <c r="B119"/>
      <c r="C119"/>
      <c r="D119"/>
      <c r="E119"/>
      <c r="F119"/>
      <c r="G119"/>
      <c r="H119"/>
      <c r="I119"/>
      <c r="J119"/>
      <c r="K119"/>
    </row>
    <row r="120" spans="2:11" x14ac:dyDescent="0.2">
      <c r="B120"/>
      <c r="C120"/>
      <c r="D120"/>
      <c r="E120"/>
      <c r="F120"/>
      <c r="G120"/>
      <c r="H120"/>
      <c r="I120"/>
      <c r="J120"/>
      <c r="K120"/>
    </row>
    <row r="121" spans="2:11" x14ac:dyDescent="0.2">
      <c r="B121"/>
      <c r="C121"/>
      <c r="D121"/>
      <c r="E121"/>
      <c r="F121"/>
      <c r="G121"/>
      <c r="H121"/>
      <c r="I121"/>
      <c r="J121"/>
      <c r="K121"/>
    </row>
    <row r="122" spans="2:11" x14ac:dyDescent="0.2">
      <c r="B122"/>
      <c r="C122"/>
      <c r="D122"/>
      <c r="E122"/>
      <c r="F122"/>
      <c r="G122"/>
      <c r="H122"/>
      <c r="I122"/>
      <c r="J122"/>
      <c r="K122"/>
    </row>
    <row r="123" spans="2:11" x14ac:dyDescent="0.2">
      <c r="B123"/>
      <c r="C123"/>
      <c r="D123"/>
      <c r="E123"/>
      <c r="F123"/>
      <c r="G123"/>
      <c r="H123"/>
      <c r="I123"/>
      <c r="J123"/>
      <c r="K123"/>
    </row>
    <row r="124" spans="2:11" x14ac:dyDescent="0.2">
      <c r="B124"/>
      <c r="C124"/>
      <c r="D124"/>
      <c r="E124"/>
      <c r="F124"/>
      <c r="G124"/>
      <c r="H124"/>
      <c r="I124"/>
      <c r="J124"/>
      <c r="K124"/>
    </row>
    <row r="125" spans="2:11" x14ac:dyDescent="0.2">
      <c r="B125"/>
      <c r="C125"/>
      <c r="D125"/>
      <c r="E125"/>
      <c r="F125"/>
      <c r="G125"/>
      <c r="H125"/>
      <c r="I125"/>
      <c r="J125"/>
      <c r="K125"/>
    </row>
    <row r="126" spans="2:11" x14ac:dyDescent="0.2">
      <c r="B126"/>
      <c r="C126"/>
      <c r="D126"/>
      <c r="E126"/>
      <c r="F126"/>
      <c r="G126"/>
      <c r="H126"/>
      <c r="I126"/>
      <c r="J126"/>
      <c r="K126"/>
    </row>
    <row r="127" spans="2:11" x14ac:dyDescent="0.2">
      <c r="B127"/>
      <c r="C127"/>
      <c r="D127"/>
      <c r="E127"/>
      <c r="F127"/>
      <c r="G127"/>
      <c r="H127"/>
      <c r="I127"/>
      <c r="J127"/>
      <c r="K127"/>
    </row>
    <row r="128" spans="2:11" x14ac:dyDescent="0.2">
      <c r="B128"/>
      <c r="C128"/>
      <c r="D128"/>
      <c r="E128"/>
      <c r="F128"/>
      <c r="G128"/>
      <c r="H128"/>
      <c r="I128"/>
      <c r="J128"/>
      <c r="K128"/>
    </row>
    <row r="129" spans="2:11" x14ac:dyDescent="0.2">
      <c r="B129"/>
      <c r="C129"/>
      <c r="D129"/>
      <c r="E129"/>
      <c r="F129"/>
      <c r="G129"/>
      <c r="H129"/>
      <c r="I129"/>
      <c r="J129"/>
      <c r="K129"/>
    </row>
    <row r="130" spans="2:11" x14ac:dyDescent="0.2">
      <c r="B130"/>
      <c r="C130"/>
      <c r="D130"/>
      <c r="E130"/>
      <c r="F130"/>
      <c r="G130"/>
      <c r="H130"/>
      <c r="I130"/>
      <c r="J130"/>
      <c r="K130"/>
    </row>
    <row r="131" spans="2:11" x14ac:dyDescent="0.2">
      <c r="B131"/>
      <c r="C131"/>
      <c r="D131"/>
      <c r="E131"/>
      <c r="F131"/>
      <c r="G131"/>
      <c r="H131"/>
      <c r="I131"/>
      <c r="J131"/>
      <c r="K131"/>
    </row>
    <row r="132" spans="2:11" x14ac:dyDescent="0.2">
      <c r="B132"/>
      <c r="C132"/>
      <c r="D132"/>
      <c r="E132"/>
      <c r="F132"/>
      <c r="G132"/>
      <c r="H132"/>
      <c r="I132"/>
      <c r="J132"/>
      <c r="K132"/>
    </row>
    <row r="133" spans="2:11" x14ac:dyDescent="0.2">
      <c r="B133"/>
      <c r="C133"/>
      <c r="D133"/>
      <c r="E133"/>
      <c r="F133"/>
      <c r="G133"/>
      <c r="H133"/>
      <c r="I133"/>
      <c r="J133"/>
      <c r="K133"/>
    </row>
    <row r="134" spans="2:11" x14ac:dyDescent="0.2">
      <c r="B134"/>
      <c r="C134"/>
      <c r="D134"/>
      <c r="E134"/>
      <c r="F134"/>
      <c r="G134"/>
      <c r="H134"/>
      <c r="I134"/>
      <c r="J134"/>
      <c r="K134"/>
    </row>
    <row r="135" spans="2:11" x14ac:dyDescent="0.2">
      <c r="B135"/>
      <c r="C135"/>
      <c r="D135"/>
      <c r="E135"/>
      <c r="F135"/>
      <c r="G135"/>
      <c r="H135"/>
      <c r="I135"/>
      <c r="J135"/>
      <c r="K135"/>
    </row>
    <row r="136" spans="2:11" x14ac:dyDescent="0.2">
      <c r="B136"/>
      <c r="C136"/>
      <c r="D136"/>
      <c r="E136"/>
      <c r="F136"/>
      <c r="G136"/>
      <c r="H136"/>
      <c r="I136"/>
      <c r="J136"/>
      <c r="K136"/>
    </row>
    <row r="137" spans="2:11" x14ac:dyDescent="0.2">
      <c r="B137"/>
      <c r="C137"/>
      <c r="D137"/>
      <c r="E137"/>
      <c r="F137"/>
      <c r="G137"/>
      <c r="H137"/>
      <c r="I137"/>
      <c r="J137"/>
      <c r="K137"/>
    </row>
    <row r="138" spans="2:11" x14ac:dyDescent="0.2">
      <c r="B138"/>
      <c r="C138"/>
      <c r="D138"/>
      <c r="E138"/>
      <c r="F138"/>
      <c r="G138"/>
      <c r="H138"/>
      <c r="I138"/>
      <c r="J138"/>
      <c r="K138"/>
    </row>
    <row r="139" spans="2:11" x14ac:dyDescent="0.2">
      <c r="B139"/>
      <c r="C139"/>
      <c r="D139"/>
      <c r="E139"/>
      <c r="F139"/>
      <c r="G139"/>
      <c r="H139"/>
      <c r="I139"/>
      <c r="J139"/>
      <c r="K139"/>
    </row>
    <row r="140" spans="2:11" x14ac:dyDescent="0.2">
      <c r="B140"/>
      <c r="C140"/>
      <c r="D140"/>
      <c r="E140"/>
      <c r="F140"/>
      <c r="G140"/>
      <c r="H140"/>
      <c r="I140"/>
      <c r="J140"/>
      <c r="K140"/>
    </row>
    <row r="141" spans="2:11" x14ac:dyDescent="0.2">
      <c r="B141"/>
      <c r="C141"/>
      <c r="D141"/>
      <c r="E141"/>
      <c r="F141"/>
      <c r="G141"/>
      <c r="H141"/>
      <c r="I141"/>
      <c r="J141"/>
      <c r="K141"/>
    </row>
    <row r="142" spans="2:11" x14ac:dyDescent="0.2">
      <c r="B142"/>
      <c r="C142"/>
      <c r="D142"/>
      <c r="E142"/>
      <c r="F142"/>
      <c r="G142"/>
      <c r="H142"/>
      <c r="I142"/>
      <c r="J142"/>
      <c r="K142"/>
    </row>
    <row r="143" spans="2:11" x14ac:dyDescent="0.2">
      <c r="B143"/>
      <c r="C143"/>
      <c r="D143"/>
      <c r="E143"/>
      <c r="F143"/>
      <c r="G143"/>
      <c r="H143"/>
      <c r="I143"/>
      <c r="J143"/>
      <c r="K143"/>
    </row>
    <row r="144" spans="2:11" x14ac:dyDescent="0.2">
      <c r="B144"/>
      <c r="C144"/>
      <c r="D144"/>
      <c r="E144"/>
      <c r="F144"/>
      <c r="G144"/>
      <c r="H144"/>
      <c r="I144"/>
      <c r="J144"/>
      <c r="K144"/>
    </row>
    <row r="145" spans="2:11" x14ac:dyDescent="0.2">
      <c r="B145"/>
      <c r="C145"/>
      <c r="D145"/>
      <c r="E145"/>
      <c r="F145"/>
      <c r="G145"/>
      <c r="H145"/>
      <c r="I145"/>
      <c r="J145"/>
      <c r="K145"/>
    </row>
    <row r="146" spans="2:11" x14ac:dyDescent="0.2">
      <c r="B146"/>
      <c r="C146"/>
      <c r="D146"/>
      <c r="E146"/>
      <c r="F146"/>
      <c r="G146"/>
      <c r="H146"/>
      <c r="I146"/>
      <c r="J146"/>
      <c r="K146"/>
    </row>
    <row r="147" spans="2:11" x14ac:dyDescent="0.2">
      <c r="F147" s="13">
        <f>SUM(F2:F146)</f>
        <v>148100070.38756692</v>
      </c>
      <c r="G147" s="13">
        <f>SUM(G2:G146)</f>
        <v>23807715.640214145</v>
      </c>
      <c r="H147" s="13">
        <f>SUM(H2:H146)</f>
        <v>31572158.017203342</v>
      </c>
      <c r="I147" s="6"/>
      <c r="J147" s="6"/>
      <c r="K14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Dados</vt:lpstr>
      <vt:lpstr>Média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Lira Gomes</dc:creator>
  <cp:lastModifiedBy>Jose Gabriel Lira Gomes</cp:lastModifiedBy>
  <dcterms:created xsi:type="dcterms:W3CDTF">2021-02-02T15:58:13Z</dcterms:created>
  <dcterms:modified xsi:type="dcterms:W3CDTF">2023-02-09T20:24:10Z</dcterms:modified>
</cp:coreProperties>
</file>