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tuma-my.sharepoint.com/personal/gabriellg_staff_uma_pt/Documents/"/>
    </mc:Choice>
  </mc:AlternateContent>
  <xr:revisionPtr revIDLastSave="455" documentId="8_{9BB6490F-E7EE-5148-9D08-3781C6FD8F44}" xr6:coauthVersionLast="46" xr6:coauthVersionMax="46" xr10:uidLastSave="{335F7257-68F8-034F-AC1D-CA51CCF81677}"/>
  <bookViews>
    <workbookView xWindow="380" yWindow="460" windowWidth="28040" windowHeight="16640" xr2:uid="{58A6A2F6-C926-AD42-9A4B-A618A3A9CBC6}"/>
  </bookViews>
  <sheets>
    <sheet name="Dados" sheetId="2" r:id="rId1"/>
    <sheet name="Média" sheetId="1" r:id="rId2"/>
    <sheet name="Sett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D2" i="2"/>
  <c r="E2" i="2" s="1"/>
  <c r="D2" i="1" s="1"/>
  <c r="A7" i="1" l="1"/>
  <c r="F2" i="1"/>
  <c r="D146" i="2"/>
  <c r="E146" i="2" s="1"/>
  <c r="D146" i="1" s="1"/>
  <c r="D145" i="2"/>
  <c r="E145" i="2" s="1"/>
  <c r="D145" i="1" s="1"/>
  <c r="D144" i="2"/>
  <c r="E144" i="2" s="1"/>
  <c r="D144" i="1" s="1"/>
  <c r="D143" i="2"/>
  <c r="E143" i="2" s="1"/>
  <c r="D143" i="1" s="1"/>
  <c r="D142" i="2"/>
  <c r="E142" i="2" s="1"/>
  <c r="D142" i="1" s="1"/>
  <c r="D141" i="2"/>
  <c r="E141" i="2" s="1"/>
  <c r="D141" i="1" s="1"/>
  <c r="D140" i="2"/>
  <c r="E140" i="2" s="1"/>
  <c r="D140" i="1" s="1"/>
  <c r="D139" i="2"/>
  <c r="E139" i="2" s="1"/>
  <c r="D139" i="1" s="1"/>
  <c r="D138" i="2"/>
  <c r="E138" i="2" s="1"/>
  <c r="D138" i="1" s="1"/>
  <c r="D137" i="2"/>
  <c r="E137" i="2" s="1"/>
  <c r="D137" i="1" s="1"/>
  <c r="D136" i="2"/>
  <c r="E136" i="2" s="1"/>
  <c r="D136" i="1" s="1"/>
  <c r="D135" i="2"/>
  <c r="E135" i="2" s="1"/>
  <c r="D135" i="1" s="1"/>
  <c r="D134" i="2"/>
  <c r="E134" i="2" s="1"/>
  <c r="D134" i="1" s="1"/>
  <c r="D133" i="2"/>
  <c r="E133" i="2" s="1"/>
  <c r="D133" i="1" s="1"/>
  <c r="D132" i="2"/>
  <c r="E132" i="2" s="1"/>
  <c r="D132" i="1" s="1"/>
  <c r="D131" i="2"/>
  <c r="E131" i="2" s="1"/>
  <c r="D131" i="1" s="1"/>
  <c r="D130" i="2"/>
  <c r="E130" i="2" s="1"/>
  <c r="D130" i="1" s="1"/>
  <c r="D129" i="2"/>
  <c r="E129" i="2" s="1"/>
  <c r="D129" i="1" s="1"/>
  <c r="D128" i="2"/>
  <c r="E128" i="2" s="1"/>
  <c r="D128" i="1" s="1"/>
  <c r="D127" i="2"/>
  <c r="E127" i="2" s="1"/>
  <c r="D127" i="1" s="1"/>
  <c r="D126" i="2"/>
  <c r="E126" i="2" s="1"/>
  <c r="D126" i="1" s="1"/>
  <c r="D125" i="2"/>
  <c r="E125" i="2" s="1"/>
  <c r="D125" i="1" s="1"/>
  <c r="D124" i="2"/>
  <c r="E124" i="2" s="1"/>
  <c r="D124" i="1" s="1"/>
  <c r="D123" i="2"/>
  <c r="E123" i="2" s="1"/>
  <c r="D123" i="1" s="1"/>
  <c r="D122" i="2"/>
  <c r="E122" i="2" s="1"/>
  <c r="D122" i="1" s="1"/>
  <c r="D121" i="2"/>
  <c r="E121" i="2" s="1"/>
  <c r="D121" i="1" s="1"/>
  <c r="D120" i="2"/>
  <c r="E120" i="2" s="1"/>
  <c r="D120" i="1" s="1"/>
  <c r="D119" i="2"/>
  <c r="E119" i="2" s="1"/>
  <c r="D119" i="1" s="1"/>
  <c r="D118" i="2"/>
  <c r="E118" i="2" s="1"/>
  <c r="D118" i="1" s="1"/>
  <c r="D117" i="2"/>
  <c r="E117" i="2" s="1"/>
  <c r="D117" i="1" s="1"/>
  <c r="D116" i="2"/>
  <c r="E116" i="2" s="1"/>
  <c r="D116" i="1" s="1"/>
  <c r="D115" i="2"/>
  <c r="E115" i="2" s="1"/>
  <c r="D115" i="1" s="1"/>
  <c r="D114" i="2"/>
  <c r="E114" i="2" s="1"/>
  <c r="D114" i="1" s="1"/>
  <c r="D113" i="2"/>
  <c r="E113" i="2" s="1"/>
  <c r="D113" i="1" s="1"/>
  <c r="D112" i="2"/>
  <c r="E112" i="2" s="1"/>
  <c r="D112" i="1" s="1"/>
  <c r="D111" i="2"/>
  <c r="E111" i="2" s="1"/>
  <c r="D111" i="1" s="1"/>
  <c r="D110" i="2"/>
  <c r="E110" i="2" s="1"/>
  <c r="D110" i="1" s="1"/>
  <c r="D109" i="2"/>
  <c r="E109" i="2" s="1"/>
  <c r="D109" i="1" s="1"/>
  <c r="D108" i="2"/>
  <c r="E108" i="2" s="1"/>
  <c r="D108" i="1" s="1"/>
  <c r="D107" i="2"/>
  <c r="E107" i="2" s="1"/>
  <c r="D107" i="1" s="1"/>
  <c r="D106" i="2"/>
  <c r="E106" i="2" s="1"/>
  <c r="D106" i="1" s="1"/>
  <c r="D105" i="2"/>
  <c r="E105" i="2" s="1"/>
  <c r="D105" i="1" s="1"/>
  <c r="D104" i="2"/>
  <c r="E104" i="2" s="1"/>
  <c r="D104" i="1" s="1"/>
  <c r="D103" i="2"/>
  <c r="E103" i="2" s="1"/>
  <c r="D103" i="1" s="1"/>
  <c r="D102" i="2"/>
  <c r="E102" i="2" s="1"/>
  <c r="D102" i="1" s="1"/>
  <c r="D101" i="2"/>
  <c r="E101" i="2" s="1"/>
  <c r="D101" i="1" s="1"/>
  <c r="D100" i="2"/>
  <c r="E100" i="2" s="1"/>
  <c r="D100" i="1" s="1"/>
  <c r="D99" i="2"/>
  <c r="E99" i="2" s="1"/>
  <c r="D99" i="1" s="1"/>
  <c r="D98" i="2"/>
  <c r="E98" i="2" s="1"/>
  <c r="D98" i="1" s="1"/>
  <c r="D97" i="2"/>
  <c r="E97" i="2" s="1"/>
  <c r="D97" i="1" s="1"/>
  <c r="D96" i="2"/>
  <c r="E96" i="2" s="1"/>
  <c r="D96" i="1" s="1"/>
  <c r="D95" i="2"/>
  <c r="E95" i="2" s="1"/>
  <c r="D95" i="1" s="1"/>
  <c r="D94" i="2"/>
  <c r="E94" i="2" s="1"/>
  <c r="D94" i="1" s="1"/>
  <c r="D93" i="2"/>
  <c r="E93" i="2" s="1"/>
  <c r="D93" i="1" s="1"/>
  <c r="D92" i="2"/>
  <c r="E92" i="2" s="1"/>
  <c r="D92" i="1" s="1"/>
  <c r="D91" i="2"/>
  <c r="E91" i="2" s="1"/>
  <c r="D91" i="1" s="1"/>
  <c r="D90" i="2"/>
  <c r="E90" i="2" s="1"/>
  <c r="D90" i="1" s="1"/>
  <c r="D89" i="2"/>
  <c r="E89" i="2" s="1"/>
  <c r="D89" i="1" s="1"/>
  <c r="D88" i="2"/>
  <c r="E88" i="2" s="1"/>
  <c r="D88" i="1" s="1"/>
  <c r="D87" i="2"/>
  <c r="E87" i="2" s="1"/>
  <c r="D87" i="1" s="1"/>
  <c r="D86" i="2"/>
  <c r="E86" i="2" s="1"/>
  <c r="D86" i="1" s="1"/>
  <c r="D85" i="2"/>
  <c r="E85" i="2" s="1"/>
  <c r="D85" i="1" s="1"/>
  <c r="D84" i="2"/>
  <c r="E84" i="2" s="1"/>
  <c r="D84" i="1" s="1"/>
  <c r="D83" i="2"/>
  <c r="E83" i="2" s="1"/>
  <c r="D83" i="1" s="1"/>
  <c r="D82" i="2"/>
  <c r="E82" i="2" s="1"/>
  <c r="D82" i="1" s="1"/>
  <c r="D81" i="2"/>
  <c r="E81" i="2" s="1"/>
  <c r="D81" i="1" s="1"/>
  <c r="D80" i="2"/>
  <c r="E80" i="2" s="1"/>
  <c r="D80" i="1" s="1"/>
  <c r="D79" i="2"/>
  <c r="E79" i="2" s="1"/>
  <c r="D79" i="1" s="1"/>
  <c r="D78" i="2"/>
  <c r="E78" i="2" s="1"/>
  <c r="D78" i="1" s="1"/>
  <c r="D77" i="2"/>
  <c r="E77" i="2" s="1"/>
  <c r="D77" i="1" s="1"/>
  <c r="D76" i="2"/>
  <c r="E76" i="2" s="1"/>
  <c r="D76" i="1" s="1"/>
  <c r="D75" i="2"/>
  <c r="E75" i="2" s="1"/>
  <c r="D75" i="1" s="1"/>
  <c r="D74" i="2"/>
  <c r="E74" i="2" s="1"/>
  <c r="D74" i="1" s="1"/>
  <c r="D73" i="2"/>
  <c r="E73" i="2" s="1"/>
  <c r="D73" i="1" s="1"/>
  <c r="D72" i="2"/>
  <c r="E72" i="2" s="1"/>
  <c r="D72" i="1" s="1"/>
  <c r="D71" i="2"/>
  <c r="E71" i="2" s="1"/>
  <c r="D71" i="1" s="1"/>
  <c r="D70" i="2"/>
  <c r="E70" i="2" s="1"/>
  <c r="D70" i="1" s="1"/>
  <c r="D69" i="2"/>
  <c r="E69" i="2" s="1"/>
  <c r="D69" i="1" s="1"/>
  <c r="D68" i="2"/>
  <c r="E68" i="2" s="1"/>
  <c r="D68" i="1" s="1"/>
  <c r="D67" i="2"/>
  <c r="E67" i="2" s="1"/>
  <c r="D67" i="1" s="1"/>
  <c r="D66" i="2"/>
  <c r="E66" i="2" s="1"/>
  <c r="D66" i="1" s="1"/>
  <c r="D65" i="2"/>
  <c r="E65" i="2" s="1"/>
  <c r="D65" i="1" s="1"/>
  <c r="D64" i="2"/>
  <c r="E64" i="2" s="1"/>
  <c r="D64" i="1" s="1"/>
  <c r="D63" i="2"/>
  <c r="E63" i="2" s="1"/>
  <c r="D63" i="1" s="1"/>
  <c r="D62" i="2"/>
  <c r="E62" i="2" s="1"/>
  <c r="D62" i="1" s="1"/>
  <c r="D61" i="2"/>
  <c r="E61" i="2" s="1"/>
  <c r="D61" i="1" s="1"/>
  <c r="D60" i="2"/>
  <c r="E60" i="2" s="1"/>
  <c r="D60" i="1" s="1"/>
  <c r="D59" i="2"/>
  <c r="E59" i="2" s="1"/>
  <c r="D59" i="1" s="1"/>
  <c r="D58" i="2"/>
  <c r="E58" i="2" s="1"/>
  <c r="D58" i="1" s="1"/>
  <c r="D57" i="2"/>
  <c r="E57" i="2" s="1"/>
  <c r="D57" i="1" s="1"/>
  <c r="D56" i="2"/>
  <c r="E56" i="2" s="1"/>
  <c r="D56" i="1" s="1"/>
  <c r="D55" i="2"/>
  <c r="E55" i="2" s="1"/>
  <c r="D55" i="1" s="1"/>
  <c r="D54" i="2"/>
  <c r="E54" i="2" s="1"/>
  <c r="D54" i="1" s="1"/>
  <c r="D53" i="2"/>
  <c r="E53" i="2" s="1"/>
  <c r="D53" i="1" s="1"/>
  <c r="D52" i="2"/>
  <c r="E52" i="2" s="1"/>
  <c r="D52" i="1" s="1"/>
  <c r="D51" i="2"/>
  <c r="E51" i="2" s="1"/>
  <c r="D51" i="1" s="1"/>
  <c r="D50" i="2"/>
  <c r="E50" i="2" s="1"/>
  <c r="D50" i="1" s="1"/>
  <c r="D49" i="2"/>
  <c r="E49" i="2" s="1"/>
  <c r="D49" i="1" s="1"/>
  <c r="D48" i="2"/>
  <c r="E48" i="2" s="1"/>
  <c r="D48" i="1" s="1"/>
  <c r="D47" i="2"/>
  <c r="E47" i="2" s="1"/>
  <c r="D47" i="1" s="1"/>
  <c r="D46" i="2"/>
  <c r="E46" i="2" s="1"/>
  <c r="D46" i="1" s="1"/>
  <c r="D45" i="2"/>
  <c r="E45" i="2" s="1"/>
  <c r="D45" i="1" s="1"/>
  <c r="D44" i="2"/>
  <c r="E44" i="2" s="1"/>
  <c r="D44" i="1" s="1"/>
  <c r="D43" i="2"/>
  <c r="E43" i="2" s="1"/>
  <c r="D43" i="1" s="1"/>
  <c r="D42" i="2"/>
  <c r="E42" i="2" s="1"/>
  <c r="D42" i="1" s="1"/>
  <c r="D41" i="2"/>
  <c r="E41" i="2" s="1"/>
  <c r="D41" i="1" s="1"/>
  <c r="D40" i="2"/>
  <c r="E40" i="2" s="1"/>
  <c r="D40" i="1" s="1"/>
  <c r="D39" i="2"/>
  <c r="E39" i="2" s="1"/>
  <c r="D39" i="1" s="1"/>
  <c r="D38" i="2"/>
  <c r="E38" i="2" s="1"/>
  <c r="D38" i="1" s="1"/>
  <c r="D37" i="2"/>
  <c r="E37" i="2" s="1"/>
  <c r="D37" i="1" s="1"/>
  <c r="D36" i="2"/>
  <c r="E36" i="2" s="1"/>
  <c r="D36" i="1" s="1"/>
  <c r="D35" i="2"/>
  <c r="E35" i="2" s="1"/>
  <c r="D35" i="1" s="1"/>
  <c r="D34" i="2"/>
  <c r="E34" i="2" s="1"/>
  <c r="D34" i="1" s="1"/>
  <c r="D33" i="2"/>
  <c r="E33" i="2" s="1"/>
  <c r="D33" i="1" s="1"/>
  <c r="D32" i="2"/>
  <c r="E32" i="2" s="1"/>
  <c r="D32" i="1" s="1"/>
  <c r="D31" i="2"/>
  <c r="E31" i="2" s="1"/>
  <c r="D31" i="1" s="1"/>
  <c r="D30" i="2"/>
  <c r="E30" i="2" s="1"/>
  <c r="D30" i="1" s="1"/>
  <c r="D29" i="2"/>
  <c r="E29" i="2" s="1"/>
  <c r="D29" i="1" s="1"/>
  <c r="D28" i="2"/>
  <c r="E28" i="2" s="1"/>
  <c r="D28" i="1" s="1"/>
  <c r="D27" i="2"/>
  <c r="E27" i="2" s="1"/>
  <c r="D27" i="1" s="1"/>
  <c r="D26" i="2"/>
  <c r="E26" i="2" s="1"/>
  <c r="D26" i="1" s="1"/>
  <c r="D25" i="2"/>
  <c r="E25" i="2" s="1"/>
  <c r="D25" i="1" s="1"/>
  <c r="D24" i="2"/>
  <c r="E24" i="2" s="1"/>
  <c r="D24" i="1" s="1"/>
  <c r="D23" i="2"/>
  <c r="E23" i="2" s="1"/>
  <c r="D23" i="1" s="1"/>
  <c r="D22" i="2"/>
  <c r="E22" i="2" s="1"/>
  <c r="D22" i="1" s="1"/>
  <c r="D21" i="2"/>
  <c r="E21" i="2" s="1"/>
  <c r="D21" i="1" s="1"/>
  <c r="D20" i="2"/>
  <c r="E20" i="2" s="1"/>
  <c r="D20" i="1" s="1"/>
  <c r="D19" i="2"/>
  <c r="E19" i="2" s="1"/>
  <c r="D19" i="1" s="1"/>
  <c r="D18" i="2"/>
  <c r="E18" i="2" s="1"/>
  <c r="D18" i="1" s="1"/>
  <c r="D17" i="2"/>
  <c r="E17" i="2" s="1"/>
  <c r="D17" i="1" s="1"/>
  <c r="D16" i="2"/>
  <c r="E16" i="2" s="1"/>
  <c r="D16" i="1" s="1"/>
  <c r="D15" i="2"/>
  <c r="E15" i="2" s="1"/>
  <c r="D15" i="1" s="1"/>
  <c r="D14" i="2"/>
  <c r="E14" i="2" s="1"/>
  <c r="D14" i="1" s="1"/>
  <c r="D13" i="2"/>
  <c r="E13" i="2" s="1"/>
  <c r="D13" i="1" s="1"/>
  <c r="D12" i="2"/>
  <c r="E12" i="2" s="1"/>
  <c r="D12" i="1" s="1"/>
  <c r="D11" i="2"/>
  <c r="E11" i="2" s="1"/>
  <c r="D11" i="1" s="1"/>
  <c r="D10" i="2"/>
  <c r="E10" i="2" s="1"/>
  <c r="D10" i="1" s="1"/>
  <c r="D9" i="2"/>
  <c r="E9" i="2" s="1"/>
  <c r="D9" i="1" s="1"/>
  <c r="D8" i="2"/>
  <c r="E8" i="2" s="1"/>
  <c r="D8" i="1" s="1"/>
  <c r="D7" i="2"/>
  <c r="E7" i="2" s="1"/>
  <c r="D7" i="1" s="1"/>
  <c r="D6" i="2"/>
  <c r="E6" i="2" s="1"/>
  <c r="D6" i="1" s="1"/>
  <c r="D5" i="2"/>
  <c r="E5" i="2" s="1"/>
  <c r="D5" i="1" s="1"/>
  <c r="D4" i="2"/>
  <c r="E4" i="2" s="1"/>
  <c r="D4" i="1" s="1"/>
  <c r="D3" i="2"/>
  <c r="E3" i="2" s="1"/>
  <c r="D3" i="1" s="1"/>
  <c r="C2" i="1"/>
  <c r="B2" i="1" s="1"/>
  <c r="B3" i="2"/>
  <c r="C3" i="1" s="1"/>
  <c r="F3" i="1" l="1"/>
  <c r="B4" i="2"/>
  <c r="F8" i="1"/>
  <c r="F4" i="1"/>
  <c r="B3" i="1"/>
  <c r="F146" i="1"/>
  <c r="B5" i="2" l="1"/>
  <c r="C4" i="1"/>
  <c r="B4" i="1" s="1"/>
  <c r="E4" i="1" s="1"/>
  <c r="F109" i="1"/>
  <c r="F117" i="1"/>
  <c r="F125" i="1"/>
  <c r="F133" i="1"/>
  <c r="F141" i="1"/>
  <c r="E3" i="1"/>
  <c r="F12" i="1"/>
  <c r="F20" i="1"/>
  <c r="F28" i="1"/>
  <c r="F36" i="1"/>
  <c r="F44" i="1"/>
  <c r="F52" i="1"/>
  <c r="F60" i="1"/>
  <c r="F68" i="1"/>
  <c r="F76" i="1"/>
  <c r="F84" i="1"/>
  <c r="F92" i="1"/>
  <c r="F100" i="1"/>
  <c r="F108" i="1"/>
  <c r="F116" i="1"/>
  <c r="F124" i="1"/>
  <c r="F132" i="1"/>
  <c r="F29" i="1"/>
  <c r="F45" i="1"/>
  <c r="F53" i="1"/>
  <c r="F77" i="1"/>
  <c r="F85" i="1"/>
  <c r="F93" i="1"/>
  <c r="F101" i="1"/>
  <c r="F37" i="1"/>
  <c r="F61" i="1"/>
  <c r="F5" i="1"/>
  <c r="F69" i="1"/>
  <c r="F21" i="1"/>
  <c r="F13" i="1"/>
  <c r="F24" i="1"/>
  <c r="F56" i="1"/>
  <c r="F64" i="1"/>
  <c r="F96" i="1"/>
  <c r="F104" i="1"/>
  <c r="F112" i="1"/>
  <c r="F120" i="1"/>
  <c r="F128" i="1"/>
  <c r="F136" i="1"/>
  <c r="F144" i="1"/>
  <c r="F16" i="1"/>
  <c r="F48" i="1"/>
  <c r="F80" i="1"/>
  <c r="F40" i="1"/>
  <c r="F88" i="1"/>
  <c r="F32" i="1"/>
  <c r="F72" i="1"/>
  <c r="F58" i="1"/>
  <c r="F66" i="1"/>
  <c r="F74" i="1"/>
  <c r="F82" i="1"/>
  <c r="F90" i="1"/>
  <c r="F98" i="1"/>
  <c r="F106" i="1"/>
  <c r="F114" i="1"/>
  <c r="F122" i="1"/>
  <c r="F130" i="1"/>
  <c r="F138" i="1"/>
  <c r="F10" i="1"/>
  <c r="F18" i="1"/>
  <c r="F26" i="1"/>
  <c r="F34" i="1"/>
  <c r="F42" i="1"/>
  <c r="F50" i="1"/>
  <c r="F140" i="1"/>
  <c r="F30" i="1"/>
  <c r="F62" i="1"/>
  <c r="F94" i="1"/>
  <c r="F134" i="1"/>
  <c r="F7" i="1"/>
  <c r="F15" i="1"/>
  <c r="F23" i="1"/>
  <c r="F31" i="1"/>
  <c r="F39" i="1"/>
  <c r="F47" i="1"/>
  <c r="F55" i="1"/>
  <c r="F63" i="1"/>
  <c r="F71" i="1"/>
  <c r="F79" i="1"/>
  <c r="F87" i="1"/>
  <c r="F95" i="1"/>
  <c r="F103" i="1"/>
  <c r="F111" i="1"/>
  <c r="F119" i="1"/>
  <c r="F127" i="1"/>
  <c r="F135" i="1"/>
  <c r="F143" i="1"/>
  <c r="F6" i="1"/>
  <c r="F54" i="1"/>
  <c r="F102" i="1"/>
  <c r="F22" i="1"/>
  <c r="F78" i="1"/>
  <c r="F118" i="1"/>
  <c r="F9" i="1"/>
  <c r="F17" i="1"/>
  <c r="F25" i="1"/>
  <c r="F33" i="1"/>
  <c r="F41" i="1"/>
  <c r="F49" i="1"/>
  <c r="F57" i="1"/>
  <c r="F65" i="1"/>
  <c r="F73" i="1"/>
  <c r="F81" i="1"/>
  <c r="F89" i="1"/>
  <c r="F97" i="1"/>
  <c r="F105" i="1"/>
  <c r="F113" i="1"/>
  <c r="F121" i="1"/>
  <c r="F129" i="1"/>
  <c r="F137" i="1"/>
  <c r="F145" i="1"/>
  <c r="F46" i="1"/>
  <c r="F110" i="1"/>
  <c r="F14" i="1"/>
  <c r="F70" i="1"/>
  <c r="F126" i="1"/>
  <c r="F11" i="1"/>
  <c r="F19" i="1"/>
  <c r="F27" i="1"/>
  <c r="F35" i="1"/>
  <c r="F43" i="1"/>
  <c r="F51" i="1"/>
  <c r="F59" i="1"/>
  <c r="F67" i="1"/>
  <c r="F75" i="1"/>
  <c r="F83" i="1"/>
  <c r="F91" i="1"/>
  <c r="F99" i="1"/>
  <c r="F107" i="1"/>
  <c r="F115" i="1"/>
  <c r="F123" i="1"/>
  <c r="F131" i="1"/>
  <c r="F139" i="1"/>
  <c r="F38" i="1"/>
  <c r="F86" i="1"/>
  <c r="F142" i="1"/>
  <c r="B6" i="2" l="1"/>
  <c r="C5" i="1"/>
  <c r="B5" i="1" s="1"/>
  <c r="E5" i="1" s="1"/>
  <c r="B7" i="2" l="1"/>
  <c r="C6" i="1"/>
  <c r="B6" i="1" s="1"/>
  <c r="E6" i="1" s="1"/>
  <c r="B8" i="2" l="1"/>
  <c r="C7" i="1"/>
  <c r="B7" i="1" s="1"/>
  <c r="E7" i="1" s="1"/>
  <c r="B9" i="2" l="1"/>
  <c r="C8" i="1"/>
  <c r="B8" i="1" s="1"/>
  <c r="E8" i="1" s="1"/>
  <c r="B10" i="2" l="1"/>
  <c r="C9" i="1"/>
  <c r="B9" i="1" s="1"/>
  <c r="E9" i="1" s="1"/>
  <c r="B11" i="2" l="1"/>
  <c r="C10" i="1"/>
  <c r="B10" i="1" s="1"/>
  <c r="E10" i="1" s="1"/>
  <c r="B12" i="2" l="1"/>
  <c r="C11" i="1"/>
  <c r="B11" i="1" s="1"/>
  <c r="E11" i="1" s="1"/>
  <c r="B13" i="2" l="1"/>
  <c r="C12" i="1"/>
  <c r="B12" i="1" s="1"/>
  <c r="E12" i="1" s="1"/>
  <c r="B14" i="2" l="1"/>
  <c r="C13" i="1"/>
  <c r="B13" i="1" s="1"/>
  <c r="E13" i="1" s="1"/>
  <c r="B15" i="2" l="1"/>
  <c r="C14" i="1"/>
  <c r="B14" i="1" s="1"/>
  <c r="E14" i="1" s="1"/>
  <c r="B16" i="2" l="1"/>
  <c r="C15" i="1"/>
  <c r="B15" i="1" s="1"/>
  <c r="E15" i="1" s="1"/>
  <c r="B17" i="2" l="1"/>
  <c r="C16" i="1"/>
  <c r="B16" i="1" s="1"/>
  <c r="E16" i="1" s="1"/>
  <c r="B18" i="2" l="1"/>
  <c r="C17" i="1"/>
  <c r="B17" i="1" s="1"/>
  <c r="E17" i="1" s="1"/>
  <c r="B19" i="2" l="1"/>
  <c r="C18" i="1"/>
  <c r="B18" i="1" s="1"/>
  <c r="E18" i="1" s="1"/>
  <c r="B20" i="2" l="1"/>
  <c r="C19" i="1"/>
  <c r="B19" i="1" s="1"/>
  <c r="E19" i="1" s="1"/>
  <c r="B21" i="2" l="1"/>
  <c r="C20" i="1"/>
  <c r="B20" i="1" s="1"/>
  <c r="E20" i="1" s="1"/>
  <c r="B22" i="2" l="1"/>
  <c r="C21" i="1"/>
  <c r="B21" i="1" s="1"/>
  <c r="E21" i="1" s="1"/>
  <c r="B23" i="2" l="1"/>
  <c r="C22" i="1"/>
  <c r="B22" i="1" s="1"/>
  <c r="E22" i="1" s="1"/>
  <c r="B24" i="2" l="1"/>
  <c r="C23" i="1"/>
  <c r="B23" i="1" s="1"/>
  <c r="E23" i="1" s="1"/>
  <c r="B25" i="2" l="1"/>
  <c r="C24" i="1"/>
  <c r="B24" i="1" s="1"/>
  <c r="E24" i="1" s="1"/>
  <c r="B26" i="2" l="1"/>
  <c r="C25" i="1"/>
  <c r="B25" i="1" s="1"/>
  <c r="E25" i="1" s="1"/>
  <c r="B27" i="2" l="1"/>
  <c r="C26" i="1"/>
  <c r="B26" i="1" s="1"/>
  <c r="E26" i="1" s="1"/>
  <c r="B28" i="2" l="1"/>
  <c r="C27" i="1"/>
  <c r="B27" i="1" s="1"/>
  <c r="E27" i="1" s="1"/>
  <c r="B29" i="2" l="1"/>
  <c r="C28" i="1"/>
  <c r="B28" i="1" s="1"/>
  <c r="E28" i="1" s="1"/>
  <c r="B30" i="2" l="1"/>
  <c r="C29" i="1"/>
  <c r="B29" i="1" s="1"/>
  <c r="E29" i="1" s="1"/>
  <c r="B31" i="2" l="1"/>
  <c r="C30" i="1"/>
  <c r="B30" i="1" s="1"/>
  <c r="E30" i="1" s="1"/>
  <c r="B32" i="2" l="1"/>
  <c r="C31" i="1"/>
  <c r="B31" i="1" s="1"/>
  <c r="E31" i="1" s="1"/>
  <c r="B33" i="2" l="1"/>
  <c r="C32" i="1"/>
  <c r="B32" i="1" s="1"/>
  <c r="E32" i="1" s="1"/>
  <c r="B34" i="2" l="1"/>
  <c r="C33" i="1"/>
  <c r="B33" i="1" s="1"/>
  <c r="E33" i="1" s="1"/>
  <c r="B35" i="2" l="1"/>
  <c r="C34" i="1"/>
  <c r="B34" i="1" s="1"/>
  <c r="E34" i="1" s="1"/>
  <c r="B36" i="2" l="1"/>
  <c r="C35" i="1"/>
  <c r="B35" i="1" s="1"/>
  <c r="E35" i="1" s="1"/>
  <c r="B37" i="2" l="1"/>
  <c r="C36" i="1"/>
  <c r="B36" i="1" s="1"/>
  <c r="E36" i="1" s="1"/>
  <c r="B38" i="2" l="1"/>
  <c r="C37" i="1"/>
  <c r="B37" i="1" s="1"/>
  <c r="E37" i="1" s="1"/>
  <c r="B39" i="2" l="1"/>
  <c r="C38" i="1"/>
  <c r="B38" i="1" s="1"/>
  <c r="E38" i="1" s="1"/>
  <c r="B40" i="2" l="1"/>
  <c r="C39" i="1"/>
  <c r="B39" i="1" s="1"/>
  <c r="E39" i="1" s="1"/>
  <c r="B41" i="2" l="1"/>
  <c r="C40" i="1"/>
  <c r="B40" i="1"/>
  <c r="E40" i="1" s="1"/>
  <c r="B42" i="2" l="1"/>
  <c r="C41" i="1"/>
  <c r="B41" i="1" s="1"/>
  <c r="E41" i="1" s="1"/>
  <c r="B43" i="2" l="1"/>
  <c r="C42" i="1"/>
  <c r="B42" i="1" s="1"/>
  <c r="E42" i="1" s="1"/>
  <c r="B44" i="2" l="1"/>
  <c r="C43" i="1"/>
  <c r="B43" i="1" s="1"/>
  <c r="E43" i="1" s="1"/>
  <c r="B45" i="2" l="1"/>
  <c r="C44" i="1"/>
  <c r="B44" i="1" s="1"/>
  <c r="E44" i="1" s="1"/>
  <c r="B46" i="2" l="1"/>
  <c r="C45" i="1"/>
  <c r="B45" i="1" s="1"/>
  <c r="E45" i="1" s="1"/>
  <c r="B47" i="2" l="1"/>
  <c r="C46" i="1"/>
  <c r="B46" i="1" s="1"/>
  <c r="E46" i="1" s="1"/>
  <c r="B48" i="2" l="1"/>
  <c r="C47" i="1"/>
  <c r="B47" i="1" s="1"/>
  <c r="E47" i="1" s="1"/>
  <c r="B49" i="2" l="1"/>
  <c r="C48" i="1"/>
  <c r="B48" i="1"/>
  <c r="E48" i="1" s="1"/>
  <c r="B50" i="2" l="1"/>
  <c r="C49" i="1"/>
  <c r="B49" i="1" s="1"/>
  <c r="E49" i="1" s="1"/>
  <c r="B51" i="2" l="1"/>
  <c r="C50" i="1"/>
  <c r="B50" i="1" s="1"/>
  <c r="E50" i="1" s="1"/>
  <c r="B52" i="2" l="1"/>
  <c r="C51" i="1"/>
  <c r="B51" i="1" s="1"/>
  <c r="E51" i="1" s="1"/>
  <c r="B53" i="2" l="1"/>
  <c r="C52" i="1"/>
  <c r="B52" i="1" s="1"/>
  <c r="E52" i="1" s="1"/>
  <c r="B54" i="2" l="1"/>
  <c r="C53" i="1"/>
  <c r="B53" i="1" s="1"/>
  <c r="E53" i="1" s="1"/>
  <c r="B55" i="2" l="1"/>
  <c r="C54" i="1"/>
  <c r="B54" i="1" s="1"/>
  <c r="E54" i="1" s="1"/>
  <c r="B56" i="2" l="1"/>
  <c r="C55" i="1"/>
  <c r="B55" i="1" s="1"/>
  <c r="E55" i="1" s="1"/>
  <c r="B57" i="2" l="1"/>
  <c r="C56" i="1"/>
  <c r="B56" i="1" s="1"/>
  <c r="E56" i="1" s="1"/>
  <c r="B58" i="2" l="1"/>
  <c r="C57" i="1"/>
  <c r="B57" i="1" s="1"/>
  <c r="E57" i="1" s="1"/>
  <c r="B59" i="2" l="1"/>
  <c r="C58" i="1"/>
  <c r="B58" i="1" s="1"/>
  <c r="E58" i="1" s="1"/>
  <c r="B60" i="2" l="1"/>
  <c r="C59" i="1"/>
  <c r="B59" i="1" s="1"/>
  <c r="E59" i="1" s="1"/>
  <c r="B61" i="2" l="1"/>
  <c r="C60" i="1"/>
  <c r="B60" i="1" s="1"/>
  <c r="E60" i="1" s="1"/>
  <c r="B62" i="2" l="1"/>
  <c r="C61" i="1"/>
  <c r="B61" i="1" s="1"/>
  <c r="E61" i="1" s="1"/>
  <c r="B63" i="2" l="1"/>
  <c r="C62" i="1"/>
  <c r="B62" i="1" s="1"/>
  <c r="E62" i="1" s="1"/>
  <c r="B64" i="2" l="1"/>
  <c r="C63" i="1"/>
  <c r="B63" i="1" s="1"/>
  <c r="E63" i="1" s="1"/>
  <c r="B65" i="2" l="1"/>
  <c r="C64" i="1"/>
  <c r="B64" i="1" s="1"/>
  <c r="E64" i="1" s="1"/>
  <c r="B66" i="2" l="1"/>
  <c r="C65" i="1"/>
  <c r="B65" i="1" s="1"/>
  <c r="E65" i="1" s="1"/>
  <c r="B67" i="2" l="1"/>
  <c r="C66" i="1"/>
  <c r="B66" i="1" s="1"/>
  <c r="E66" i="1" s="1"/>
  <c r="B68" i="2" l="1"/>
  <c r="C67" i="1"/>
  <c r="B67" i="1" s="1"/>
  <c r="E67" i="1" s="1"/>
  <c r="B69" i="2" l="1"/>
  <c r="C68" i="1"/>
  <c r="B68" i="1" s="1"/>
  <c r="E68" i="1" s="1"/>
  <c r="B70" i="2" l="1"/>
  <c r="C69" i="1"/>
  <c r="B69" i="1" s="1"/>
  <c r="E69" i="1" s="1"/>
  <c r="B71" i="2" l="1"/>
  <c r="C70" i="1"/>
  <c r="B70" i="1" s="1"/>
  <c r="E70" i="1" s="1"/>
  <c r="B72" i="2" l="1"/>
  <c r="C71" i="1"/>
  <c r="B71" i="1" s="1"/>
  <c r="E71" i="1" s="1"/>
  <c r="B73" i="2" l="1"/>
  <c r="C72" i="1"/>
  <c r="B72" i="1" s="1"/>
  <c r="E72" i="1" s="1"/>
  <c r="B74" i="2" l="1"/>
  <c r="C73" i="1"/>
  <c r="B73" i="1" s="1"/>
  <c r="E73" i="1" s="1"/>
  <c r="B75" i="2" l="1"/>
  <c r="C74" i="1"/>
  <c r="B74" i="1" s="1"/>
  <c r="E74" i="1" s="1"/>
  <c r="B76" i="2" l="1"/>
  <c r="C75" i="1"/>
  <c r="B75" i="1" s="1"/>
  <c r="E75" i="1" s="1"/>
  <c r="B77" i="2" l="1"/>
  <c r="C76" i="1"/>
  <c r="B76" i="1" s="1"/>
  <c r="E76" i="1" s="1"/>
  <c r="B78" i="2" l="1"/>
  <c r="C77" i="1"/>
  <c r="B77" i="1" s="1"/>
  <c r="E77" i="1" s="1"/>
  <c r="B79" i="2" l="1"/>
  <c r="C78" i="1"/>
  <c r="B78" i="1" s="1"/>
  <c r="E78" i="1" s="1"/>
  <c r="B80" i="2" l="1"/>
  <c r="C79" i="1"/>
  <c r="B79" i="1" s="1"/>
  <c r="E79" i="1" s="1"/>
  <c r="B81" i="2" l="1"/>
  <c r="C80" i="1"/>
  <c r="B80" i="1" s="1"/>
  <c r="E80" i="1" s="1"/>
  <c r="B82" i="2" l="1"/>
  <c r="C81" i="1"/>
  <c r="B81" i="1" s="1"/>
  <c r="E81" i="1" s="1"/>
  <c r="B83" i="2" l="1"/>
  <c r="C82" i="1"/>
  <c r="B82" i="1" s="1"/>
  <c r="E82" i="1" s="1"/>
  <c r="B84" i="2" l="1"/>
  <c r="C83" i="1"/>
  <c r="B83" i="1" s="1"/>
  <c r="E83" i="1" s="1"/>
  <c r="B85" i="2" l="1"/>
  <c r="C84" i="1"/>
  <c r="B84" i="1" s="1"/>
  <c r="E84" i="1" s="1"/>
  <c r="B86" i="2" l="1"/>
  <c r="C85" i="1"/>
  <c r="B85" i="1" s="1"/>
  <c r="E85" i="1" s="1"/>
  <c r="B87" i="2" l="1"/>
  <c r="C86" i="1"/>
  <c r="B86" i="1" s="1"/>
  <c r="E86" i="1" s="1"/>
  <c r="B88" i="2" l="1"/>
  <c r="C87" i="1"/>
  <c r="B87" i="1" s="1"/>
  <c r="E87" i="1" s="1"/>
  <c r="B89" i="2" l="1"/>
  <c r="C88" i="1"/>
  <c r="B88" i="1" s="1"/>
  <c r="E88" i="1" s="1"/>
  <c r="B90" i="2" l="1"/>
  <c r="C89" i="1"/>
  <c r="B89" i="1" s="1"/>
  <c r="E89" i="1" s="1"/>
  <c r="B91" i="2" l="1"/>
  <c r="C90" i="1"/>
  <c r="B90" i="1" s="1"/>
  <c r="E90" i="1" s="1"/>
  <c r="B92" i="2" l="1"/>
  <c r="C91" i="1"/>
  <c r="B91" i="1" s="1"/>
  <c r="E91" i="1" s="1"/>
  <c r="B93" i="2" l="1"/>
  <c r="C92" i="1"/>
  <c r="B92" i="1" s="1"/>
  <c r="E92" i="1" s="1"/>
  <c r="B94" i="2" l="1"/>
  <c r="C93" i="1"/>
  <c r="B93" i="1" s="1"/>
  <c r="E93" i="1" s="1"/>
  <c r="B95" i="2" l="1"/>
  <c r="C94" i="1"/>
  <c r="B94" i="1" s="1"/>
  <c r="E94" i="1" s="1"/>
  <c r="B96" i="2" l="1"/>
  <c r="C95" i="1"/>
  <c r="B95" i="1" s="1"/>
  <c r="E95" i="1" s="1"/>
  <c r="B97" i="2" l="1"/>
  <c r="C96" i="1"/>
  <c r="B96" i="1" s="1"/>
  <c r="E96" i="1" s="1"/>
  <c r="B98" i="2" l="1"/>
  <c r="C97" i="1"/>
  <c r="B97" i="1" s="1"/>
  <c r="E97" i="1" s="1"/>
  <c r="B99" i="2" l="1"/>
  <c r="C98" i="1"/>
  <c r="B98" i="1" s="1"/>
  <c r="E98" i="1" s="1"/>
  <c r="B100" i="2" l="1"/>
  <c r="C99" i="1"/>
  <c r="B99" i="1" s="1"/>
  <c r="E99" i="1" s="1"/>
  <c r="B101" i="2" l="1"/>
  <c r="C100" i="1"/>
  <c r="B100" i="1" s="1"/>
  <c r="E100" i="1" s="1"/>
  <c r="B102" i="2" l="1"/>
  <c r="C101" i="1"/>
  <c r="B101" i="1" s="1"/>
  <c r="E101" i="1" s="1"/>
  <c r="B103" i="2" l="1"/>
  <c r="C102" i="1"/>
  <c r="B102" i="1" s="1"/>
  <c r="E102" i="1" s="1"/>
  <c r="B104" i="2" l="1"/>
  <c r="C103" i="1"/>
  <c r="B103" i="1" s="1"/>
  <c r="E103" i="1" s="1"/>
  <c r="B105" i="2" l="1"/>
  <c r="C104" i="1"/>
  <c r="B104" i="1" s="1"/>
  <c r="E104" i="1" s="1"/>
  <c r="B106" i="2" l="1"/>
  <c r="C105" i="1"/>
  <c r="B105" i="1" s="1"/>
  <c r="E105" i="1" s="1"/>
  <c r="B107" i="2" l="1"/>
  <c r="C106" i="1"/>
  <c r="B106" i="1" s="1"/>
  <c r="E106" i="1" s="1"/>
  <c r="B108" i="2" l="1"/>
  <c r="C107" i="1"/>
  <c r="B107" i="1" s="1"/>
  <c r="E107" i="1" s="1"/>
  <c r="B109" i="2" l="1"/>
  <c r="C108" i="1"/>
  <c r="B108" i="1" s="1"/>
  <c r="E108" i="1" s="1"/>
  <c r="B110" i="2" l="1"/>
  <c r="C109" i="1"/>
  <c r="B109" i="1" s="1"/>
  <c r="E109" i="1" s="1"/>
  <c r="B111" i="2" l="1"/>
  <c r="C110" i="1"/>
  <c r="B110" i="1" s="1"/>
  <c r="E110" i="1" s="1"/>
  <c r="B112" i="2" l="1"/>
  <c r="C111" i="1"/>
  <c r="B111" i="1" s="1"/>
  <c r="E111" i="1" s="1"/>
  <c r="B113" i="2" l="1"/>
  <c r="C112" i="1"/>
  <c r="B112" i="1" s="1"/>
  <c r="E112" i="1" s="1"/>
  <c r="B114" i="2" l="1"/>
  <c r="C113" i="1"/>
  <c r="B113" i="1" s="1"/>
  <c r="E113" i="1" s="1"/>
  <c r="B115" i="2" l="1"/>
  <c r="C114" i="1"/>
  <c r="B114" i="1" s="1"/>
  <c r="E114" i="1" s="1"/>
  <c r="B116" i="2" l="1"/>
  <c r="C115" i="1"/>
  <c r="B115" i="1" s="1"/>
  <c r="E115" i="1" s="1"/>
  <c r="B117" i="2" l="1"/>
  <c r="C116" i="1"/>
  <c r="B116" i="1" s="1"/>
  <c r="E116" i="1" s="1"/>
  <c r="B118" i="2" l="1"/>
  <c r="C117" i="1"/>
  <c r="B117" i="1" s="1"/>
  <c r="E117" i="1" s="1"/>
  <c r="B119" i="2" l="1"/>
  <c r="C118" i="1"/>
  <c r="B118" i="1" s="1"/>
  <c r="E118" i="1" s="1"/>
  <c r="B120" i="2" l="1"/>
  <c r="C119" i="1"/>
  <c r="B119" i="1" s="1"/>
  <c r="E119" i="1" s="1"/>
  <c r="B121" i="2" l="1"/>
  <c r="C120" i="1"/>
  <c r="B120" i="1" s="1"/>
  <c r="E120" i="1" s="1"/>
  <c r="B122" i="2" l="1"/>
  <c r="C121" i="1"/>
  <c r="B121" i="1" s="1"/>
  <c r="E121" i="1" s="1"/>
  <c r="B123" i="2" l="1"/>
  <c r="C122" i="1"/>
  <c r="B122" i="1" s="1"/>
  <c r="E122" i="1" s="1"/>
  <c r="B124" i="2" l="1"/>
  <c r="C123" i="1"/>
  <c r="B123" i="1" s="1"/>
  <c r="E123" i="1" s="1"/>
  <c r="B125" i="2" l="1"/>
  <c r="C124" i="1"/>
  <c r="B124" i="1" s="1"/>
  <c r="E124" i="1" s="1"/>
  <c r="B126" i="2" l="1"/>
  <c r="C125" i="1"/>
  <c r="B125" i="1" s="1"/>
  <c r="E125" i="1" s="1"/>
  <c r="B127" i="2" l="1"/>
  <c r="C126" i="1"/>
  <c r="B126" i="1" s="1"/>
  <c r="E126" i="1" s="1"/>
  <c r="B128" i="2" l="1"/>
  <c r="C127" i="1"/>
  <c r="B127" i="1" s="1"/>
  <c r="E127" i="1" s="1"/>
  <c r="B129" i="2" l="1"/>
  <c r="C128" i="1"/>
  <c r="B128" i="1" s="1"/>
  <c r="E128" i="1" s="1"/>
  <c r="B130" i="2" l="1"/>
  <c r="C129" i="1"/>
  <c r="B129" i="1" s="1"/>
  <c r="E129" i="1" s="1"/>
  <c r="B131" i="2" l="1"/>
  <c r="C130" i="1"/>
  <c r="B130" i="1" s="1"/>
  <c r="E130" i="1" s="1"/>
  <c r="B132" i="2" l="1"/>
  <c r="C131" i="1"/>
  <c r="B131" i="1" s="1"/>
  <c r="E131" i="1" s="1"/>
  <c r="B133" i="2" l="1"/>
  <c r="C132" i="1"/>
  <c r="B132" i="1" s="1"/>
  <c r="E132" i="1" s="1"/>
  <c r="B134" i="2" l="1"/>
  <c r="C133" i="1"/>
  <c r="B133" i="1" s="1"/>
  <c r="E133" i="1" s="1"/>
  <c r="B135" i="2" l="1"/>
  <c r="C134" i="1"/>
  <c r="B134" i="1" s="1"/>
  <c r="E134" i="1" s="1"/>
  <c r="B136" i="2" l="1"/>
  <c r="C135" i="1"/>
  <c r="B135" i="1" s="1"/>
  <c r="E135" i="1" s="1"/>
  <c r="B137" i="2" l="1"/>
  <c r="C136" i="1"/>
  <c r="B136" i="1" s="1"/>
  <c r="E136" i="1" s="1"/>
  <c r="B138" i="2" l="1"/>
  <c r="C137" i="1"/>
  <c r="B137" i="1" s="1"/>
  <c r="E137" i="1" s="1"/>
  <c r="B139" i="2" l="1"/>
  <c r="C138" i="1"/>
  <c r="B138" i="1" s="1"/>
  <c r="E138" i="1" s="1"/>
  <c r="B140" i="2" l="1"/>
  <c r="C139" i="1"/>
  <c r="B139" i="1" s="1"/>
  <c r="E139" i="1" s="1"/>
  <c r="B141" i="2" l="1"/>
  <c r="C140" i="1"/>
  <c r="B140" i="1" s="1"/>
  <c r="E140" i="1" s="1"/>
  <c r="B142" i="2" l="1"/>
  <c r="C141" i="1"/>
  <c r="B141" i="1" s="1"/>
  <c r="E141" i="1" s="1"/>
  <c r="B143" i="2" l="1"/>
  <c r="C142" i="1"/>
  <c r="B142" i="1" s="1"/>
  <c r="E142" i="1" s="1"/>
  <c r="B144" i="2" l="1"/>
  <c r="C143" i="1"/>
  <c r="B143" i="1" s="1"/>
  <c r="E143" i="1" s="1"/>
  <c r="B145" i="2" l="1"/>
  <c r="C144" i="1"/>
  <c r="B144" i="1" s="1"/>
  <c r="E144" i="1" s="1"/>
  <c r="B146" i="2" l="1"/>
  <c r="C146" i="1" s="1"/>
  <c r="B146" i="1" s="1"/>
  <c r="E146" i="1" s="1"/>
  <c r="G146" i="1" s="1"/>
  <c r="C145" i="1"/>
  <c r="B145" i="1" s="1"/>
  <c r="E145" i="1" s="1"/>
  <c r="G145" i="1" l="1"/>
  <c r="G144" i="1" s="1"/>
  <c r="G143" i="1" s="1"/>
  <c r="G142" i="1" s="1"/>
  <c r="G141" i="1" s="1"/>
  <c r="G140" i="1" l="1"/>
  <c r="G139" i="1" s="1"/>
  <c r="G138" i="1" s="1"/>
  <c r="G137" i="1" s="1"/>
  <c r="G136" i="1" s="1"/>
  <c r="G135" i="1" s="1"/>
  <c r="G134" i="1" s="1"/>
  <c r="G133" i="1" s="1"/>
  <c r="G132" i="1" s="1"/>
  <c r="G131" i="1" s="1"/>
  <c r="G130" i="1" s="1"/>
  <c r="G129" i="1" s="1"/>
  <c r="G128" i="1" s="1"/>
  <c r="G127" i="1" s="1"/>
  <c r="G126" i="1" s="1"/>
  <c r="G125" i="1" s="1"/>
  <c r="G124" i="1" s="1"/>
  <c r="G123" i="1" s="1"/>
  <c r="G122" i="1" s="1"/>
  <c r="G121" i="1" s="1"/>
  <c r="G120" i="1" s="1"/>
  <c r="G119" i="1" s="1"/>
  <c r="G118" i="1" s="1"/>
  <c r="G117" i="1" s="1"/>
  <c r="G116" i="1" s="1"/>
  <c r="G115" i="1" s="1"/>
  <c r="G114" i="1" s="1"/>
  <c r="G113" i="1" s="1"/>
  <c r="G112" i="1" s="1"/>
  <c r="G111" i="1" s="1"/>
  <c r="G110" i="1" s="1"/>
  <c r="G109" i="1" s="1"/>
  <c r="G108" i="1" s="1"/>
  <c r="G107" i="1" s="1"/>
  <c r="G106" i="1" s="1"/>
  <c r="G105" i="1" s="1"/>
  <c r="G104" i="1" s="1"/>
  <c r="G103" i="1" s="1"/>
  <c r="G102" i="1" s="1"/>
  <c r="G101" i="1" s="1"/>
  <c r="G100" i="1" s="1"/>
  <c r="G99" i="1" s="1"/>
  <c r="G98" i="1" s="1"/>
  <c r="G97" i="1" s="1"/>
  <c r="G96" i="1" s="1"/>
  <c r="G95" i="1" s="1"/>
  <c r="G94" i="1" s="1"/>
  <c r="G93" i="1" s="1"/>
  <c r="G92" i="1" s="1"/>
  <c r="G91" i="1" s="1"/>
  <c r="G90" i="1" s="1"/>
  <c r="G89" i="1" s="1"/>
  <c r="G88" i="1" s="1"/>
  <c r="G87" i="1" s="1"/>
  <c r="G86" i="1" s="1"/>
  <c r="G85" i="1" s="1"/>
  <c r="G84" i="1" s="1"/>
  <c r="G83" i="1" s="1"/>
  <c r="G82" i="1" s="1"/>
  <c r="G81" i="1" s="1"/>
  <c r="G80" i="1" s="1"/>
  <c r="G79" i="1" s="1"/>
  <c r="G78" i="1" s="1"/>
  <c r="G77" i="1" s="1"/>
  <c r="G76" i="1" s="1"/>
  <c r="G75" i="1" s="1"/>
  <c r="G74" i="1" s="1"/>
  <c r="G73" i="1" s="1"/>
  <c r="G72" i="1" s="1"/>
  <c r="G71" i="1" s="1"/>
  <c r="G70" i="1" s="1"/>
  <c r="G69" i="1" s="1"/>
  <c r="G68" i="1" s="1"/>
  <c r="G67" i="1" s="1"/>
  <c r="G66" i="1" s="1"/>
  <c r="G65" i="1" s="1"/>
  <c r="G64" i="1" s="1"/>
  <c r="G63" i="1" s="1"/>
  <c r="G62" i="1" s="1"/>
  <c r="G61" i="1" s="1"/>
  <c r="G60" i="1" s="1"/>
  <c r="G59" i="1" s="1"/>
  <c r="G58" i="1" s="1"/>
  <c r="G57" i="1" s="1"/>
  <c r="G56" i="1" s="1"/>
  <c r="G55" i="1" s="1"/>
  <c r="G54" i="1" s="1"/>
  <c r="G53" i="1" s="1"/>
  <c r="G52" i="1" s="1"/>
  <c r="G51" i="1" s="1"/>
  <c r="G50" i="1" s="1"/>
  <c r="G49" i="1" s="1"/>
  <c r="G48" i="1" s="1"/>
  <c r="G47" i="1" s="1"/>
  <c r="G46" i="1" s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l="1"/>
  <c r="G5" i="1" s="1"/>
  <c r="G4" i="1" s="1"/>
  <c r="G3" i="1" s="1"/>
  <c r="G2" i="1" s="1"/>
  <c r="I2" i="1" l="1"/>
  <c r="I4" i="1"/>
</calcChain>
</file>

<file path=xl/sharedStrings.xml><?xml version="1.0" encoding="utf-8"?>
<sst xmlns="http://schemas.openxmlformats.org/spreadsheetml/2006/main" count="31" uniqueCount="24">
  <si>
    <t>t (min)</t>
  </si>
  <si>
    <r>
      <rPr>
        <b/>
        <sz val="12"/>
        <color theme="1"/>
        <rFont val="Symbol"/>
        <charset val="2"/>
      </rPr>
      <t>D</t>
    </r>
    <r>
      <rPr>
        <b/>
        <sz val="12"/>
        <color theme="1"/>
        <rFont val="Calibri"/>
        <family val="2"/>
        <scheme val="minor"/>
      </rPr>
      <t>t (min)</t>
    </r>
  </si>
  <si>
    <t>c (ppm)</t>
  </si>
  <si>
    <r>
      <rPr>
        <sz val="12"/>
        <color theme="1"/>
        <rFont val="Symbol"/>
        <charset val="2"/>
      </rPr>
      <t>t</t>
    </r>
    <r>
      <rPr>
        <sz val="12"/>
        <color theme="1"/>
        <rFont val="Calibri"/>
        <family val="2"/>
        <scheme val="minor"/>
      </rPr>
      <t xml:space="preserve"> (min)</t>
    </r>
  </si>
  <si>
    <r>
      <rPr>
        <b/>
        <sz val="12"/>
        <color theme="1"/>
        <rFont val="Symbol"/>
        <charset val="2"/>
      </rPr>
      <t>t</t>
    </r>
    <r>
      <rPr>
        <b/>
        <sz val="12"/>
        <color theme="1"/>
        <rFont val="Calibri"/>
        <family val="2"/>
        <scheme val="minor"/>
      </rPr>
      <t xml:space="preserve"> (min)</t>
    </r>
  </si>
  <si>
    <t>N</t>
  </si>
  <si>
    <r>
      <t>c (µg/m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)</t>
    </r>
  </si>
  <si>
    <t>t (h:m:s)</t>
  </si>
  <si>
    <t>M (g/mol)</t>
  </si>
  <si>
    <t>Média (ppm)</t>
  </si>
  <si>
    <r>
      <rPr>
        <b/>
        <sz val="12"/>
        <color theme="1"/>
        <rFont val="Symbol"/>
        <charset val="2"/>
      </rPr>
      <t>s</t>
    </r>
    <r>
      <rPr>
        <b/>
        <sz val="12"/>
        <color theme="1"/>
        <rFont val="Calibri"/>
        <family val="2"/>
        <scheme val="minor"/>
      </rPr>
      <t xml:space="preserve"> (ppm)</t>
    </r>
  </si>
  <si>
    <r>
      <t>p (</t>
    </r>
    <r>
      <rPr>
        <b/>
        <sz val="10"/>
        <color theme="1"/>
        <rFont val="Calibri (Body)"/>
      </rPr>
      <t>x</t>
    </r>
    <r>
      <rPr>
        <b/>
        <sz val="12"/>
        <color theme="1"/>
        <rFont val="Calibri"/>
        <family val="2"/>
        <scheme val="minor"/>
      </rPr>
      <t>10</t>
    </r>
    <r>
      <rPr>
        <b/>
        <vertAlign val="superscript"/>
        <sz val="12"/>
        <color theme="1"/>
        <rFont val="Calibri (Body)"/>
      </rPr>
      <t>5</t>
    </r>
    <r>
      <rPr>
        <b/>
        <sz val="12"/>
        <color theme="1"/>
        <rFont val="Calibri"/>
        <family val="2"/>
        <scheme val="minor"/>
      </rPr>
      <t xml:space="preserve"> Pa)</t>
    </r>
  </si>
  <si>
    <r>
      <t>T (</t>
    </r>
    <r>
      <rPr>
        <vertAlign val="superscript"/>
        <sz val="12"/>
        <color theme="1"/>
        <rFont val="Calibri (Body)"/>
      </rPr>
      <t>o</t>
    </r>
    <r>
      <rPr>
        <sz val="12"/>
        <color theme="1"/>
        <rFont val="Calibri"/>
        <family val="2"/>
        <scheme val="minor"/>
      </rPr>
      <t>C)</t>
    </r>
  </si>
  <si>
    <r>
      <t>T (</t>
    </r>
    <r>
      <rPr>
        <b/>
        <vertAlign val="superscript"/>
        <sz val="12"/>
        <color theme="1"/>
        <rFont val="Calibri (Body)"/>
      </rPr>
      <t>o</t>
    </r>
    <r>
      <rPr>
        <b/>
        <sz val="12"/>
        <color theme="1"/>
        <rFont val="Calibri"/>
        <family val="2"/>
        <scheme val="minor"/>
      </rPr>
      <t>C)</t>
    </r>
  </si>
  <si>
    <r>
      <t>c</t>
    </r>
    <r>
      <rPr>
        <b/>
        <vertAlign val="subscript"/>
        <sz val="12"/>
        <color theme="1"/>
        <rFont val="Calibri (Body)"/>
      </rPr>
      <t>n</t>
    </r>
    <r>
      <rPr>
        <b/>
        <sz val="12"/>
        <color theme="1"/>
        <rFont val="Calibri"/>
        <family val="2"/>
        <scheme val="minor"/>
      </rPr>
      <t xml:space="preserve"> (µg/Nm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)</t>
    </r>
  </si>
  <si>
    <r>
      <t>c</t>
    </r>
    <r>
      <rPr>
        <b/>
        <vertAlign val="subscript"/>
        <sz val="12"/>
        <color theme="1"/>
        <rFont val="Calibri (Body)"/>
      </rPr>
      <t>M</t>
    </r>
    <r>
      <rPr>
        <b/>
        <sz val="12"/>
        <color theme="1"/>
        <rFont val="Calibri"/>
        <family val="2"/>
        <scheme val="minor"/>
      </rPr>
      <t xml:space="preserve"> (µg/Nm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)</t>
    </r>
  </si>
  <si>
    <r>
      <t>Ai (µg min/Nm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)</t>
    </r>
  </si>
  <si>
    <t>O</t>
  </si>
  <si>
    <t>C</t>
  </si>
  <si>
    <t>S</t>
  </si>
  <si>
    <r>
      <t>c</t>
    </r>
    <r>
      <rPr>
        <b/>
        <vertAlign val="subscript"/>
        <sz val="12"/>
        <color theme="1"/>
        <rFont val="Calibri (Body)"/>
      </rPr>
      <t>M</t>
    </r>
    <r>
      <rPr>
        <b/>
        <sz val="12"/>
        <color theme="1"/>
        <rFont val="Calibri"/>
        <family val="2"/>
        <scheme val="minor"/>
      </rPr>
      <t xml:space="preserve"> Max</t>
    </r>
  </si>
  <si>
    <r>
      <t>c</t>
    </r>
    <r>
      <rPr>
        <b/>
        <vertAlign val="subscript"/>
        <sz val="12"/>
        <color theme="1"/>
        <rFont val="Calibri (Body)"/>
      </rPr>
      <t>M</t>
    </r>
    <r>
      <rPr>
        <b/>
        <sz val="12"/>
        <color theme="1"/>
        <rFont val="Calibri"/>
        <family val="2"/>
        <scheme val="minor"/>
      </rPr>
      <t xml:space="preserve"> Min</t>
    </r>
  </si>
  <si>
    <r>
      <t>p (x10</t>
    </r>
    <r>
      <rPr>
        <vertAlign val="superscript"/>
        <sz val="12"/>
        <color theme="1"/>
        <rFont val="Calibri (Body)"/>
      </rPr>
      <t>5</t>
    </r>
    <r>
      <rPr>
        <sz val="12"/>
        <color theme="1"/>
        <rFont val="Calibri"/>
        <family val="2"/>
        <scheme val="minor"/>
      </rPr>
      <t xml:space="preserve"> Pa)</t>
    </r>
  </si>
  <si>
    <t>SO2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</si>
</sst>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00"/>
    <numFmt numFmtId="166" formatCode="0.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charset val="2"/>
    </font>
    <font>
      <sz val="12"/>
      <color theme="1"/>
      <name val="Calibri"/>
      <family val="2"/>
      <charset val="2"/>
      <scheme val="minor"/>
    </font>
    <font>
      <b/>
      <sz val="12"/>
      <color theme="1"/>
      <name val="Calibri"/>
      <family val="2"/>
      <charset val="2"/>
      <scheme val="minor"/>
    </font>
    <font>
      <b/>
      <sz val="12"/>
      <color theme="1"/>
      <name val="Symbol"/>
      <charset val="2"/>
    </font>
    <font>
      <b/>
      <vertAlign val="superscript"/>
      <sz val="12"/>
      <color theme="1"/>
      <name val="Calibri (Body)"/>
    </font>
    <font>
      <b/>
      <vertAlign val="subscript"/>
      <sz val="12"/>
      <color theme="1"/>
      <name val="Calibri (Body)"/>
    </font>
    <font>
      <vertAlign val="superscript"/>
      <sz val="12"/>
      <color theme="1"/>
      <name val="Calibri (Body)"/>
    </font>
    <font>
      <b/>
      <sz val="10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Média!$B$2:$B$145</c:f>
              <c:numCache>
                <c:formatCode>0</c:formatCod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</c:numCache>
            </c:numRef>
          </c:xVal>
          <c:yVal>
            <c:numRef>
              <c:f>Média!$D$2:$D$145</c:f>
              <c:numCache>
                <c:formatCode>0.0</c:formatCode>
                <c:ptCount val="144"/>
                <c:pt idx="0">
                  <c:v>26.913848063822659</c:v>
                </c:pt>
                <c:pt idx="1">
                  <c:v>29.932936282228951</c:v>
                </c:pt>
                <c:pt idx="2">
                  <c:v>46.553839911929167</c:v>
                </c:pt>
                <c:pt idx="3">
                  <c:v>42.812174771736487</c:v>
                </c:pt>
                <c:pt idx="4">
                  <c:v>33.861812670764429</c:v>
                </c:pt>
                <c:pt idx="5">
                  <c:v>33.950316065747316</c:v>
                </c:pt>
                <c:pt idx="6">
                  <c:v>24.319157616900398</c:v>
                </c:pt>
                <c:pt idx="7">
                  <c:v>45.476438119258447</c:v>
                </c:pt>
                <c:pt idx="8">
                  <c:v>40.554222892099524</c:v>
                </c:pt>
                <c:pt idx="9">
                  <c:v>31.924209394715117</c:v>
                </c:pt>
                <c:pt idx="10">
                  <c:v>31.940234089517503</c:v>
                </c:pt>
                <c:pt idx="11">
                  <c:v>18.705284928062383</c:v>
                </c:pt>
                <c:pt idx="12">
                  <c:v>40.036610392467885</c:v>
                </c:pt>
                <c:pt idx="13">
                  <c:v>42.600031509962214</c:v>
                </c:pt>
                <c:pt idx="14">
                  <c:v>47.589680706666925</c:v>
                </c:pt>
                <c:pt idx="15">
                  <c:v>28.454239209445952</c:v>
                </c:pt>
                <c:pt idx="16">
                  <c:v>25.050373657882385</c:v>
                </c:pt>
                <c:pt idx="17">
                  <c:v>40.975491265024949</c:v>
                </c:pt>
                <c:pt idx="18">
                  <c:v>32.066339496162577</c:v>
                </c:pt>
                <c:pt idx="19">
                  <c:v>40.897437181337452</c:v>
                </c:pt>
                <c:pt idx="20">
                  <c:v>33.132606516060008</c:v>
                </c:pt>
                <c:pt idx="21">
                  <c:v>37.994820260885994</c:v>
                </c:pt>
                <c:pt idx="22">
                  <c:v>16.306240554156577</c:v>
                </c:pt>
                <c:pt idx="23">
                  <c:v>26.979869428279148</c:v>
                </c:pt>
                <c:pt idx="24">
                  <c:v>44.164740117707858</c:v>
                </c:pt>
                <c:pt idx="25">
                  <c:v>48.09022441794334</c:v>
                </c:pt>
                <c:pt idx="26">
                  <c:v>32.17731242972912</c:v>
                </c:pt>
                <c:pt idx="27">
                  <c:v>39.902304622881779</c:v>
                </c:pt>
                <c:pt idx="28">
                  <c:v>39.493965134317001</c:v>
                </c:pt>
                <c:pt idx="29">
                  <c:v>29.017200487500638</c:v>
                </c:pt>
                <c:pt idx="30">
                  <c:v>24.249185908493235</c:v>
                </c:pt>
                <c:pt idx="31">
                  <c:v>38.749548353283679</c:v>
                </c:pt>
                <c:pt idx="32">
                  <c:v>33.815588748525457</c:v>
                </c:pt>
                <c:pt idx="33">
                  <c:v>28.439317828547296</c:v>
                </c:pt>
                <c:pt idx="34">
                  <c:v>26.698919080509587</c:v>
                </c:pt>
                <c:pt idx="35">
                  <c:v>36.988825757777569</c:v>
                </c:pt>
                <c:pt idx="36">
                  <c:v>39.007466366198884</c:v>
                </c:pt>
                <c:pt idx="37">
                  <c:v>38.547862867471295</c:v>
                </c:pt>
                <c:pt idx="38">
                  <c:v>40.929341746961732</c:v>
                </c:pt>
                <c:pt idx="39">
                  <c:v>40.030567487700097</c:v>
                </c:pt>
                <c:pt idx="40">
                  <c:v>39.069074731018183</c:v>
                </c:pt>
                <c:pt idx="41">
                  <c:v>29.206483932457523</c:v>
                </c:pt>
                <c:pt idx="42">
                  <c:v>35.63500148340097</c:v>
                </c:pt>
                <c:pt idx="43">
                  <c:v>28.477647381097004</c:v>
                </c:pt>
                <c:pt idx="44">
                  <c:v>31.993797393222824</c:v>
                </c:pt>
                <c:pt idx="45">
                  <c:v>28.681763524122822</c:v>
                </c:pt>
                <c:pt idx="46">
                  <c:v>33.411650528580687</c:v>
                </c:pt>
                <c:pt idx="47">
                  <c:v>25.535889237275459</c:v>
                </c:pt>
                <c:pt idx="48">
                  <c:v>32.997509735472647</c:v>
                </c:pt>
                <c:pt idx="49">
                  <c:v>26.806967764131706</c:v>
                </c:pt>
                <c:pt idx="50">
                  <c:v>35.661989104701966</c:v>
                </c:pt>
                <c:pt idx="51">
                  <c:v>43.125619717100726</c:v>
                </c:pt>
                <c:pt idx="52">
                  <c:v>20.648575164870465</c:v>
                </c:pt>
                <c:pt idx="53">
                  <c:v>32.484812581365937</c:v>
                </c:pt>
                <c:pt idx="54">
                  <c:v>39.174761363106555</c:v>
                </c:pt>
                <c:pt idx="55">
                  <c:v>37.99064378444681</c:v>
                </c:pt>
                <c:pt idx="56">
                  <c:v>33.1203818788943</c:v>
                </c:pt>
                <c:pt idx="57">
                  <c:v>40.576618902252392</c:v>
                </c:pt>
                <c:pt idx="58">
                  <c:v>25.039541015528979</c:v>
                </c:pt>
                <c:pt idx="59">
                  <c:v>22.728746401124027</c:v>
                </c:pt>
                <c:pt idx="60">
                  <c:v>37.976477698808345</c:v>
                </c:pt>
                <c:pt idx="61">
                  <c:v>29.82274791782422</c:v>
                </c:pt>
                <c:pt idx="62">
                  <c:v>38.479015259811703</c:v>
                </c:pt>
                <c:pt idx="63">
                  <c:v>42.697823357916036</c:v>
                </c:pt>
                <c:pt idx="64">
                  <c:v>30.111363266487498</c:v>
                </c:pt>
                <c:pt idx="65">
                  <c:v>27.898832724955</c:v>
                </c:pt>
                <c:pt idx="66">
                  <c:v>34.383670846531913</c:v>
                </c:pt>
                <c:pt idx="67">
                  <c:v>26.316412232863133</c:v>
                </c:pt>
                <c:pt idx="68">
                  <c:v>23.457818874544966</c:v>
                </c:pt>
                <c:pt idx="69">
                  <c:v>21.707508722797851</c:v>
                </c:pt>
                <c:pt idx="70">
                  <c:v>48.284746371816155</c:v>
                </c:pt>
                <c:pt idx="71">
                  <c:v>30.757641561969596</c:v>
                </c:pt>
                <c:pt idx="72">
                  <c:v>42.665605699600242</c:v>
                </c:pt>
                <c:pt idx="73">
                  <c:v>26.207596469176814</c:v>
                </c:pt>
                <c:pt idx="74">
                  <c:v>43.264446571915293</c:v>
                </c:pt>
                <c:pt idx="75">
                  <c:v>34.275081066631806</c:v>
                </c:pt>
                <c:pt idx="76">
                  <c:v>27.556630374201802</c:v>
                </c:pt>
                <c:pt idx="77">
                  <c:v>42.986210805601843</c:v>
                </c:pt>
                <c:pt idx="78">
                  <c:v>31.407551565328166</c:v>
                </c:pt>
                <c:pt idx="79">
                  <c:v>29.201612714960003</c:v>
                </c:pt>
                <c:pt idx="80">
                  <c:v>18.518689974876438</c:v>
                </c:pt>
                <c:pt idx="81">
                  <c:v>45.858424324340135</c:v>
                </c:pt>
                <c:pt idx="82">
                  <c:v>41.13888405093698</c:v>
                </c:pt>
                <c:pt idx="83">
                  <c:v>31.370004719776734</c:v>
                </c:pt>
                <c:pt idx="84">
                  <c:v>38.858211108033906</c:v>
                </c:pt>
                <c:pt idx="85">
                  <c:v>42.646697936684731</c:v>
                </c:pt>
                <c:pt idx="86">
                  <c:v>29.6510402771796</c:v>
                </c:pt>
                <c:pt idx="87">
                  <c:v>28.387690867798945</c:v>
                </c:pt>
                <c:pt idx="88">
                  <c:v>37.063976640423114</c:v>
                </c:pt>
                <c:pt idx="89">
                  <c:v>41.156186140863724</c:v>
                </c:pt>
                <c:pt idx="90">
                  <c:v>33.327264198727441</c:v>
                </c:pt>
                <c:pt idx="91">
                  <c:v>28.087926515945842</c:v>
                </c:pt>
                <c:pt idx="92">
                  <c:v>30.143870540274023</c:v>
                </c:pt>
                <c:pt idx="93">
                  <c:v>38.163088085949738</c:v>
                </c:pt>
                <c:pt idx="94">
                  <c:v>18.170308386948296</c:v>
                </c:pt>
                <c:pt idx="95">
                  <c:v>23.310804584649787</c:v>
                </c:pt>
                <c:pt idx="96">
                  <c:v>34.286446730035813</c:v>
                </c:pt>
                <c:pt idx="97">
                  <c:v>37.673712005667547</c:v>
                </c:pt>
                <c:pt idx="98">
                  <c:v>31.341808428478533</c:v>
                </c:pt>
                <c:pt idx="99">
                  <c:v>24.252817054235326</c:v>
                </c:pt>
                <c:pt idx="100">
                  <c:v>44.407362536096429</c:v>
                </c:pt>
                <c:pt idx="101">
                  <c:v>47.148240677638583</c:v>
                </c:pt>
                <c:pt idx="102">
                  <c:v>16.154384764802622</c:v>
                </c:pt>
                <c:pt idx="103">
                  <c:v>31.619092373716605</c:v>
                </c:pt>
                <c:pt idx="104">
                  <c:v>27.148937882581407</c:v>
                </c:pt>
                <c:pt idx="105">
                  <c:v>30.304356138766305</c:v>
                </c:pt>
                <c:pt idx="106">
                  <c:v>26.950864751119614</c:v>
                </c:pt>
                <c:pt idx="107">
                  <c:v>29.861764626857589</c:v>
                </c:pt>
                <c:pt idx="108">
                  <c:v>30.818171712898227</c:v>
                </c:pt>
                <c:pt idx="109">
                  <c:v>38.800736410414416</c:v>
                </c:pt>
                <c:pt idx="110">
                  <c:v>23.041201671428876</c:v>
                </c:pt>
                <c:pt idx="111">
                  <c:v>36.56245586250526</c:v>
                </c:pt>
                <c:pt idx="112">
                  <c:v>40.627234280577817</c:v>
                </c:pt>
                <c:pt idx="113">
                  <c:v>39.049689469813593</c:v>
                </c:pt>
                <c:pt idx="114">
                  <c:v>30.351277471751725</c:v>
                </c:pt>
                <c:pt idx="115">
                  <c:v>35.090675155744748</c:v>
                </c:pt>
                <c:pt idx="116">
                  <c:v>30.577236596114339</c:v>
                </c:pt>
                <c:pt idx="117">
                  <c:v>35.417065444499173</c:v>
                </c:pt>
                <c:pt idx="118">
                  <c:v>52.526597812839519</c:v>
                </c:pt>
                <c:pt idx="119">
                  <c:v>22.002239650759631</c:v>
                </c:pt>
                <c:pt idx="120">
                  <c:v>17.21859571181157</c:v>
                </c:pt>
                <c:pt idx="121">
                  <c:v>36.531696723520042</c:v>
                </c:pt>
                <c:pt idx="122">
                  <c:v>23.946832525980049</c:v>
                </c:pt>
                <c:pt idx="123">
                  <c:v>40.109698055493823</c:v>
                </c:pt>
                <c:pt idx="124">
                  <c:v>31.520734557991741</c:v>
                </c:pt>
                <c:pt idx="125">
                  <c:v>28.942359996810303</c:v>
                </c:pt>
                <c:pt idx="126">
                  <c:v>33.398171876991142</c:v>
                </c:pt>
                <c:pt idx="127">
                  <c:v>29.626769607171504</c:v>
                </c:pt>
                <c:pt idx="128">
                  <c:v>33.364874477046925</c:v>
                </c:pt>
                <c:pt idx="129">
                  <c:v>36.763988772446375</c:v>
                </c:pt>
                <c:pt idx="130">
                  <c:v>31.357013554781432</c:v>
                </c:pt>
                <c:pt idx="131">
                  <c:v>34.516496805481573</c:v>
                </c:pt>
                <c:pt idx="132">
                  <c:v>25.015276169426926</c:v>
                </c:pt>
                <c:pt idx="133">
                  <c:v>32.906142536537359</c:v>
                </c:pt>
                <c:pt idx="134">
                  <c:v>40.817874890301695</c:v>
                </c:pt>
                <c:pt idx="135">
                  <c:v>27.864842289219503</c:v>
                </c:pt>
                <c:pt idx="136">
                  <c:v>40.6120305134204</c:v>
                </c:pt>
                <c:pt idx="137">
                  <c:v>35.446058715945092</c:v>
                </c:pt>
                <c:pt idx="138">
                  <c:v>21.49116239214489</c:v>
                </c:pt>
                <c:pt idx="139">
                  <c:v>28.805148454930034</c:v>
                </c:pt>
                <c:pt idx="140">
                  <c:v>43.390641841702077</c:v>
                </c:pt>
                <c:pt idx="141">
                  <c:v>29.659348067075552</c:v>
                </c:pt>
                <c:pt idx="142">
                  <c:v>36.522528434546714</c:v>
                </c:pt>
                <c:pt idx="143">
                  <c:v>38.736976924082015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23-C54D-B4BA-C3DABB7F350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</c:numCache>
            </c:numRef>
          </c:xVal>
          <c:yVal>
            <c:numRef>
              <c:f>Média!$G$2:$G$146</c:f>
              <c:numCache>
                <c:formatCode>0.00</c:formatCode>
                <c:ptCount val="145"/>
                <c:pt idx="0">
                  <c:v>35.454597090461313</c:v>
                </c:pt>
                <c:pt idx="1">
                  <c:v>35.454597090461313</c:v>
                </c:pt>
                <c:pt idx="2">
                  <c:v>35.454597090461313</c:v>
                </c:pt>
                <c:pt idx="3">
                  <c:v>35.454597090461313</c:v>
                </c:pt>
                <c:pt idx="4">
                  <c:v>35.454597090461313</c:v>
                </c:pt>
                <c:pt idx="5">
                  <c:v>35.454597090461313</c:v>
                </c:pt>
                <c:pt idx="6">
                  <c:v>35.454597090461313</c:v>
                </c:pt>
                <c:pt idx="7">
                  <c:v>33.463045571389522</c:v>
                </c:pt>
                <c:pt idx="8">
                  <c:v>33.463045571389522</c:v>
                </c:pt>
                <c:pt idx="9">
                  <c:v>33.463045571389522</c:v>
                </c:pt>
                <c:pt idx="10">
                  <c:v>33.463045571389522</c:v>
                </c:pt>
                <c:pt idx="11">
                  <c:v>33.463045571389522</c:v>
                </c:pt>
                <c:pt idx="12">
                  <c:v>33.463045571389522</c:v>
                </c:pt>
                <c:pt idx="13">
                  <c:v>36.786881882216285</c:v>
                </c:pt>
                <c:pt idx="14">
                  <c:v>36.786881882216285</c:v>
                </c:pt>
                <c:pt idx="15">
                  <c:v>36.786881882216285</c:v>
                </c:pt>
                <c:pt idx="16">
                  <c:v>36.786881882216285</c:v>
                </c:pt>
                <c:pt idx="17">
                  <c:v>36.786881882216285</c:v>
                </c:pt>
                <c:pt idx="18">
                  <c:v>36.786881882216285</c:v>
                </c:pt>
                <c:pt idx="19">
                  <c:v>32.237752291275733</c:v>
                </c:pt>
                <c:pt idx="20">
                  <c:v>32.237752291275733</c:v>
                </c:pt>
                <c:pt idx="21">
                  <c:v>32.237752291275733</c:v>
                </c:pt>
                <c:pt idx="22">
                  <c:v>32.237752291275733</c:v>
                </c:pt>
                <c:pt idx="23">
                  <c:v>32.237752291275733</c:v>
                </c:pt>
                <c:pt idx="24">
                  <c:v>32.237752291275733</c:v>
                </c:pt>
                <c:pt idx="25">
                  <c:v>37.147995017578744</c:v>
                </c:pt>
                <c:pt idx="26">
                  <c:v>37.147995017578744</c:v>
                </c:pt>
                <c:pt idx="27">
                  <c:v>37.147995017578744</c:v>
                </c:pt>
                <c:pt idx="28">
                  <c:v>37.147995017578744</c:v>
                </c:pt>
                <c:pt idx="29">
                  <c:v>37.147995017578744</c:v>
                </c:pt>
                <c:pt idx="30">
                  <c:v>37.147995017578744</c:v>
                </c:pt>
                <c:pt idx="31">
                  <c:v>32.720087650998273</c:v>
                </c:pt>
                <c:pt idx="32">
                  <c:v>32.720087650998273</c:v>
                </c:pt>
                <c:pt idx="33">
                  <c:v>32.720087650998273</c:v>
                </c:pt>
                <c:pt idx="34">
                  <c:v>32.720087650998273</c:v>
                </c:pt>
                <c:pt idx="35">
                  <c:v>32.720087650998273</c:v>
                </c:pt>
                <c:pt idx="36">
                  <c:v>32.720087650998273</c:v>
                </c:pt>
                <c:pt idx="37">
                  <c:v>37.517427448401456</c:v>
                </c:pt>
                <c:pt idx="38">
                  <c:v>37.517427448401456</c:v>
                </c:pt>
                <c:pt idx="39">
                  <c:v>37.517427448401456</c:v>
                </c:pt>
                <c:pt idx="40">
                  <c:v>37.517427448401456</c:v>
                </c:pt>
                <c:pt idx="41">
                  <c:v>37.517427448401456</c:v>
                </c:pt>
                <c:pt idx="42">
                  <c:v>37.517427448401456</c:v>
                </c:pt>
                <c:pt idx="43">
                  <c:v>30.4028339456226</c:v>
                </c:pt>
                <c:pt idx="44">
                  <c:v>30.4028339456226</c:v>
                </c:pt>
                <c:pt idx="45">
                  <c:v>30.4028339456226</c:v>
                </c:pt>
                <c:pt idx="46">
                  <c:v>30.4028339456226</c:v>
                </c:pt>
                <c:pt idx="47">
                  <c:v>30.4028339456226</c:v>
                </c:pt>
                <c:pt idx="48">
                  <c:v>30.4028339456226</c:v>
                </c:pt>
                <c:pt idx="49">
                  <c:v>32.46901664691007</c:v>
                </c:pt>
                <c:pt idx="50">
                  <c:v>32.46901664691007</c:v>
                </c:pt>
                <c:pt idx="51">
                  <c:v>32.46901664691007</c:v>
                </c:pt>
                <c:pt idx="52">
                  <c:v>32.46901664691007</c:v>
                </c:pt>
                <c:pt idx="53">
                  <c:v>32.46901664691007</c:v>
                </c:pt>
                <c:pt idx="54">
                  <c:v>32.46901664691007</c:v>
                </c:pt>
                <c:pt idx="55">
                  <c:v>33.005258585533994</c:v>
                </c:pt>
                <c:pt idx="56">
                  <c:v>33.005258585533994</c:v>
                </c:pt>
                <c:pt idx="57">
                  <c:v>33.005258585533994</c:v>
                </c:pt>
                <c:pt idx="58">
                  <c:v>33.005258585533994</c:v>
                </c:pt>
                <c:pt idx="59">
                  <c:v>33.005258585533994</c:v>
                </c:pt>
                <c:pt idx="60">
                  <c:v>33.005258585533994</c:v>
                </c:pt>
                <c:pt idx="61">
                  <c:v>34.198309466610766</c:v>
                </c:pt>
                <c:pt idx="62">
                  <c:v>34.198309466610766</c:v>
                </c:pt>
                <c:pt idx="63">
                  <c:v>34.198309466610766</c:v>
                </c:pt>
                <c:pt idx="64">
                  <c:v>34.198309466610766</c:v>
                </c:pt>
                <c:pt idx="65">
                  <c:v>34.198309466610766</c:v>
                </c:pt>
                <c:pt idx="66">
                  <c:v>34.198309466610766</c:v>
                </c:pt>
                <c:pt idx="67">
                  <c:v>31.508127672842967</c:v>
                </c:pt>
                <c:pt idx="68">
                  <c:v>31.508127672842967</c:v>
                </c:pt>
                <c:pt idx="69">
                  <c:v>31.508127672842967</c:v>
                </c:pt>
                <c:pt idx="70">
                  <c:v>31.508127672842967</c:v>
                </c:pt>
                <c:pt idx="71">
                  <c:v>31.508127672842967</c:v>
                </c:pt>
                <c:pt idx="72">
                  <c:v>31.508127672842967</c:v>
                </c:pt>
                <c:pt idx="73">
                  <c:v>35.221090653331963</c:v>
                </c:pt>
                <c:pt idx="74">
                  <c:v>35.221090653331963</c:v>
                </c:pt>
                <c:pt idx="75">
                  <c:v>35.221090653331963</c:v>
                </c:pt>
                <c:pt idx="76">
                  <c:v>35.221090653331963</c:v>
                </c:pt>
                <c:pt idx="77">
                  <c:v>35.221090653331963</c:v>
                </c:pt>
                <c:pt idx="78">
                  <c:v>35.221090653331963</c:v>
                </c:pt>
                <c:pt idx="79">
                  <c:v>33.536749520261885</c:v>
                </c:pt>
                <c:pt idx="80">
                  <c:v>33.536749520261885</c:v>
                </c:pt>
                <c:pt idx="81">
                  <c:v>33.536749520261885</c:v>
                </c:pt>
                <c:pt idx="82">
                  <c:v>33.536749520261885</c:v>
                </c:pt>
                <c:pt idx="83">
                  <c:v>33.536749520261885</c:v>
                </c:pt>
                <c:pt idx="84">
                  <c:v>33.536749520261885</c:v>
                </c:pt>
                <c:pt idx="85">
                  <c:v>35.833054919388466</c:v>
                </c:pt>
                <c:pt idx="86">
                  <c:v>35.833054919388466</c:v>
                </c:pt>
                <c:pt idx="87">
                  <c:v>35.833054919388466</c:v>
                </c:pt>
                <c:pt idx="88">
                  <c:v>35.833054919388466</c:v>
                </c:pt>
                <c:pt idx="89">
                  <c:v>35.833054919388466</c:v>
                </c:pt>
                <c:pt idx="90">
                  <c:v>35.833054919388466</c:v>
                </c:pt>
                <c:pt idx="91">
                  <c:v>28.613808929691551</c:v>
                </c:pt>
                <c:pt idx="92">
                  <c:v>28.613808929691551</c:v>
                </c:pt>
                <c:pt idx="93">
                  <c:v>28.613808929691551</c:v>
                </c:pt>
                <c:pt idx="94">
                  <c:v>28.613808929691551</c:v>
                </c:pt>
                <c:pt idx="95">
                  <c:v>28.613808929691551</c:v>
                </c:pt>
                <c:pt idx="96">
                  <c:v>28.613808929691551</c:v>
                </c:pt>
                <c:pt idx="97">
                  <c:v>35.007392741589271</c:v>
                </c:pt>
                <c:pt idx="98">
                  <c:v>35.007392741589271</c:v>
                </c:pt>
                <c:pt idx="99">
                  <c:v>35.007392741589271</c:v>
                </c:pt>
                <c:pt idx="100">
                  <c:v>35.007392741589271</c:v>
                </c:pt>
                <c:pt idx="101">
                  <c:v>35.007392741589271</c:v>
                </c:pt>
                <c:pt idx="102">
                  <c:v>35.007392741589271</c:v>
                </c:pt>
                <c:pt idx="103">
                  <c:v>28.228549001981992</c:v>
                </c:pt>
                <c:pt idx="104">
                  <c:v>28.228549001981992</c:v>
                </c:pt>
                <c:pt idx="105">
                  <c:v>28.228549001981992</c:v>
                </c:pt>
                <c:pt idx="106">
                  <c:v>28.228549001981992</c:v>
                </c:pt>
                <c:pt idx="107">
                  <c:v>28.228549001981992</c:v>
                </c:pt>
                <c:pt idx="108">
                  <c:v>28.228549001981992</c:v>
                </c:pt>
                <c:pt idx="109">
                  <c:v>34.777673714510819</c:v>
                </c:pt>
                <c:pt idx="110">
                  <c:v>34.777673714510819</c:v>
                </c:pt>
                <c:pt idx="111">
                  <c:v>34.777673714510819</c:v>
                </c:pt>
                <c:pt idx="112">
                  <c:v>34.777673714510819</c:v>
                </c:pt>
                <c:pt idx="113">
                  <c:v>34.777673714510819</c:v>
                </c:pt>
                <c:pt idx="114">
                  <c:v>34.777673714510819</c:v>
                </c:pt>
                <c:pt idx="115">
                  <c:v>33.233125208623179</c:v>
                </c:pt>
                <c:pt idx="116">
                  <c:v>33.233125208623179</c:v>
                </c:pt>
                <c:pt idx="117">
                  <c:v>33.233125208623179</c:v>
                </c:pt>
                <c:pt idx="118">
                  <c:v>33.233125208623179</c:v>
                </c:pt>
                <c:pt idx="119">
                  <c:v>33.233125208623179</c:v>
                </c:pt>
                <c:pt idx="120">
                  <c:v>33.233125208623179</c:v>
                </c:pt>
                <c:pt idx="121">
                  <c:v>31.059950942366221</c:v>
                </c:pt>
                <c:pt idx="122">
                  <c:v>31.059950942366221</c:v>
                </c:pt>
                <c:pt idx="123">
                  <c:v>31.059950942366221</c:v>
                </c:pt>
                <c:pt idx="124">
                  <c:v>31.059950942366221</c:v>
                </c:pt>
                <c:pt idx="125">
                  <c:v>31.059950942366221</c:v>
                </c:pt>
                <c:pt idx="126">
                  <c:v>31.059950942366221</c:v>
                </c:pt>
                <c:pt idx="127">
                  <c:v>32.472644540022806</c:v>
                </c:pt>
                <c:pt idx="128">
                  <c:v>32.472644540022806</c:v>
                </c:pt>
                <c:pt idx="129">
                  <c:v>32.472644540022806</c:v>
                </c:pt>
                <c:pt idx="130">
                  <c:v>32.472644540022806</c:v>
                </c:pt>
                <c:pt idx="131">
                  <c:v>32.472644540022806</c:v>
                </c:pt>
                <c:pt idx="132">
                  <c:v>32.472644540022806</c:v>
                </c:pt>
                <c:pt idx="133">
                  <c:v>33.483361371034995</c:v>
                </c:pt>
                <c:pt idx="134">
                  <c:v>33.483361371034995</c:v>
                </c:pt>
                <c:pt idx="135">
                  <c:v>33.483361371034995</c:v>
                </c:pt>
                <c:pt idx="136">
                  <c:v>33.483361371034995</c:v>
                </c:pt>
                <c:pt idx="137">
                  <c:v>33.483361371034995</c:v>
                </c:pt>
                <c:pt idx="138">
                  <c:v>33.483361371034995</c:v>
                </c:pt>
                <c:pt idx="139">
                  <c:v>34.620672033754424</c:v>
                </c:pt>
                <c:pt idx="140">
                  <c:v>34.620672033754424</c:v>
                </c:pt>
                <c:pt idx="141">
                  <c:v>34.620672033754424</c:v>
                </c:pt>
                <c:pt idx="142">
                  <c:v>34.620672033754424</c:v>
                </c:pt>
                <c:pt idx="143">
                  <c:v>34.620672033754424</c:v>
                </c:pt>
                <c:pt idx="144">
                  <c:v>34.620672033754424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23-C54D-B4BA-C3DABB7F3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6965919"/>
        <c:axId val="1527116095"/>
      </c:scatterChart>
      <c:valAx>
        <c:axId val="1526965919"/>
        <c:scaling>
          <c:orientation val="minMax"/>
          <c:max val="14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527116095"/>
        <c:crosses val="autoZero"/>
        <c:crossBetween val="midCat"/>
      </c:valAx>
      <c:valAx>
        <c:axId val="152711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526965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138204</xdr:colOff>
      <xdr:row>4</xdr:row>
      <xdr:rowOff>174812</xdr:rowOff>
    </xdr:from>
    <xdr:to>
      <xdr:col>12</xdr:col>
      <xdr:colOff>564027</xdr:colOff>
      <xdr:row>18</xdr:row>
      <xdr:rowOff>94129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6EAF67-245E-6547-9A37-6A5AE0D62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F4E1-816E-8C44-8088-054B3B94E5C9}">
  <dimension ref="A1:H146"/>
  <sheetViews>
    <sheetView tabSelected="1" zoomScale="170" zoomScaleNormal="170" workbookViewId="0">
      <pane ySplit="7680" topLeftCell="A141"/>
      <selection activeCell="C2" sqref="C2:C146"/>
      <selection pane="bottomLeft" activeCell="E104" sqref="E104"/>
    </sheetView>
  </sheetViews>
  <sheetFormatPr baseColWidth="10" defaultRowHeight="16" x14ac:dyDescent="0.2"/>
  <sheetData>
    <row r="1" spans="1:8" ht="19" x14ac:dyDescent="0.2">
      <c r="A1" s="7" t="s">
        <v>1</v>
      </c>
      <c r="B1" s="3" t="s">
        <v>7</v>
      </c>
      <c r="C1" s="3" t="s">
        <v>2</v>
      </c>
      <c r="D1" s="3" t="s">
        <v>6</v>
      </c>
      <c r="E1" s="3" t="s">
        <v>14</v>
      </c>
      <c r="H1" s="3" t="s">
        <v>8</v>
      </c>
    </row>
    <row r="2" spans="1:8" x14ac:dyDescent="0.2">
      <c r="A2" s="12">
        <v>10</v>
      </c>
      <c r="B2" s="14">
        <v>0</v>
      </c>
      <c r="C2" s="12">
        <v>1.0024355435699468E-2</v>
      </c>
      <c r="D2" s="8">
        <f t="shared" ref="D2:D33" si="0">1000*A$5*C2/24.45</f>
        <v>26.239621590378974</v>
      </c>
      <c r="E2" s="8">
        <f>((1.01325*(273.15+A$11)/A$8/(273.15+25))*D2)</f>
        <v>26.913848063822659</v>
      </c>
      <c r="G2" s="16" t="s">
        <v>5</v>
      </c>
      <c r="H2" s="17">
        <v>14</v>
      </c>
    </row>
    <row r="3" spans="1:8" x14ac:dyDescent="0.2">
      <c r="A3" s="1"/>
      <c r="B3" s="14">
        <f>B2+TIME(0,A$2,0)</f>
        <v>6.9444444444444441E-3</v>
      </c>
      <c r="C3" s="12">
        <v>1.1148847679293517E-2</v>
      </c>
      <c r="D3" s="8">
        <f t="shared" si="0"/>
        <v>29.183077769929863</v>
      </c>
      <c r="E3" s="8">
        <f t="shared" ref="E3:E66" si="1">((1.01325*(273.15+A$11)/A$8/(273.15+25))*D3)</f>
        <v>29.932936282228951</v>
      </c>
      <c r="G3" s="16" t="s">
        <v>17</v>
      </c>
      <c r="H3" s="17">
        <v>16</v>
      </c>
    </row>
    <row r="4" spans="1:8" x14ac:dyDescent="0.2">
      <c r="A4" s="7" t="s">
        <v>8</v>
      </c>
      <c r="B4" s="14">
        <f t="shared" ref="B4:B67" si="2">B3+TIME(0,A$2,0)</f>
        <v>1.3888888888888888E-2</v>
      </c>
      <c r="C4" s="12">
        <v>1.7339484010877149E-2</v>
      </c>
      <c r="D4" s="8">
        <f t="shared" si="0"/>
        <v>45.387606408839986</v>
      </c>
      <c r="E4" s="8">
        <f t="shared" si="1"/>
        <v>46.553839911929167</v>
      </c>
      <c r="G4" s="16" t="s">
        <v>18</v>
      </c>
      <c r="H4" s="17">
        <v>12</v>
      </c>
    </row>
    <row r="5" spans="1:8" x14ac:dyDescent="0.2">
      <c r="A5" s="12">
        <v>64</v>
      </c>
      <c r="B5" s="14">
        <f t="shared" si="2"/>
        <v>2.0833333333333332E-2</v>
      </c>
      <c r="C5" s="12">
        <v>1.5945860133767014E-2</v>
      </c>
      <c r="D5" s="8">
        <f t="shared" si="0"/>
        <v>41.739674787774597</v>
      </c>
      <c r="E5" s="8">
        <f t="shared" si="1"/>
        <v>42.812174771736487</v>
      </c>
      <c r="G5" s="16" t="s">
        <v>19</v>
      </c>
      <c r="H5" s="17">
        <v>32</v>
      </c>
    </row>
    <row r="6" spans="1:8" x14ac:dyDescent="0.2">
      <c r="A6" s="3"/>
      <c r="B6" s="14">
        <f t="shared" si="2"/>
        <v>2.7777777777777776E-2</v>
      </c>
      <c r="C6" s="12">
        <v>1.2612200422023276E-2</v>
      </c>
      <c r="D6" s="8">
        <f t="shared" si="0"/>
        <v>33.013530757034346</v>
      </c>
      <c r="E6" s="8">
        <f t="shared" si="1"/>
        <v>33.861812670764429</v>
      </c>
    </row>
    <row r="7" spans="1:8" ht="19" x14ac:dyDescent="0.2">
      <c r="A7" s="3" t="s">
        <v>11</v>
      </c>
      <c r="B7" s="14">
        <f t="shared" si="2"/>
        <v>3.4722222222222224E-2</v>
      </c>
      <c r="C7" s="12">
        <v>1.2645164474078215E-2</v>
      </c>
      <c r="D7" s="8">
        <f t="shared" si="0"/>
        <v>33.099817028261995</v>
      </c>
      <c r="E7" s="8">
        <f t="shared" si="1"/>
        <v>33.950316065747316</v>
      </c>
    </row>
    <row r="8" spans="1:8" x14ac:dyDescent="0.2">
      <c r="A8" s="12">
        <v>1.0209999999999999</v>
      </c>
      <c r="B8" s="14">
        <f t="shared" si="2"/>
        <v>4.1666666666666671E-2</v>
      </c>
      <c r="C8" s="12">
        <v>9.0579347579917268E-3</v>
      </c>
      <c r="D8" s="8">
        <f t="shared" si="0"/>
        <v>23.709931472861783</v>
      </c>
      <c r="E8" s="8">
        <f t="shared" si="1"/>
        <v>24.319157616900398</v>
      </c>
    </row>
    <row r="9" spans="1:8" x14ac:dyDescent="0.2">
      <c r="B9" s="14">
        <f t="shared" si="2"/>
        <v>4.8611111111111119E-2</v>
      </c>
      <c r="C9" s="12">
        <v>1.6938193995002064E-2</v>
      </c>
      <c r="D9" s="8">
        <f t="shared" si="0"/>
        <v>44.337194915342828</v>
      </c>
      <c r="E9" s="8">
        <f t="shared" si="1"/>
        <v>45.476438119258447</v>
      </c>
    </row>
    <row r="10" spans="1:8" ht="19" x14ac:dyDescent="0.2">
      <c r="A10" s="3" t="s">
        <v>13</v>
      </c>
      <c r="B10" s="14">
        <f t="shared" si="2"/>
        <v>5.5555555555555566E-2</v>
      </c>
      <c r="C10" s="12">
        <v>1.5104861397929914E-2</v>
      </c>
      <c r="D10" s="8">
        <f t="shared" si="0"/>
        <v>39.538287503783828</v>
      </c>
      <c r="E10" s="8">
        <f t="shared" si="1"/>
        <v>40.554222892099524</v>
      </c>
    </row>
    <row r="11" spans="1:8" x14ac:dyDescent="0.2">
      <c r="A11" s="12">
        <v>35</v>
      </c>
      <c r="B11" s="14">
        <f t="shared" si="2"/>
        <v>6.2500000000000014E-2</v>
      </c>
      <c r="C11" s="12">
        <v>1.1890519007814711E-2</v>
      </c>
      <c r="D11" s="8">
        <f t="shared" si="0"/>
        <v>31.124466932521127</v>
      </c>
      <c r="E11" s="8">
        <f t="shared" si="1"/>
        <v>31.924209394715117</v>
      </c>
    </row>
    <row r="12" spans="1:8" x14ac:dyDescent="0.2">
      <c r="B12" s="14">
        <f t="shared" si="2"/>
        <v>6.9444444444444461E-2</v>
      </c>
      <c r="C12" s="12">
        <v>1.1896487579683989E-2</v>
      </c>
      <c r="D12" s="8">
        <f t="shared" si="0"/>
        <v>31.140090188129868</v>
      </c>
      <c r="E12" s="8">
        <f t="shared" si="1"/>
        <v>31.940234089517503</v>
      </c>
    </row>
    <row r="13" spans="1:8" x14ac:dyDescent="0.2">
      <c r="B13" s="14">
        <f t="shared" si="2"/>
        <v>7.6388888888888909E-2</v>
      </c>
      <c r="C13" s="12">
        <v>6.9669868166112045E-3</v>
      </c>
      <c r="D13" s="8">
        <f t="shared" si="0"/>
        <v>18.236693507693953</v>
      </c>
      <c r="E13" s="8">
        <f t="shared" si="1"/>
        <v>18.705284928062383</v>
      </c>
    </row>
    <row r="14" spans="1:8" x14ac:dyDescent="0.2">
      <c r="B14" s="14">
        <f t="shared" si="2"/>
        <v>8.3333333333333356E-2</v>
      </c>
      <c r="C14" s="12">
        <v>1.4912070992709373E-2</v>
      </c>
      <c r="D14" s="8">
        <f t="shared" si="0"/>
        <v>39.033641862306744</v>
      </c>
      <c r="E14" s="8">
        <f t="shared" si="1"/>
        <v>40.036610392467885</v>
      </c>
    </row>
    <row r="15" spans="1:8" x14ac:dyDescent="0.2">
      <c r="B15" s="14">
        <f t="shared" si="2"/>
        <v>9.0277777777777804E-2</v>
      </c>
      <c r="C15" s="12">
        <v>1.5866845068575629E-2</v>
      </c>
      <c r="D15" s="8">
        <f t="shared" si="0"/>
        <v>41.532845987273632</v>
      </c>
      <c r="E15" s="8">
        <f t="shared" si="1"/>
        <v>42.600031509962214</v>
      </c>
    </row>
    <row r="16" spans="1:8" x14ac:dyDescent="0.2">
      <c r="B16" s="14">
        <f t="shared" si="2"/>
        <v>9.7222222222222252E-2</v>
      </c>
      <c r="C16" s="12">
        <v>1.7725294181040303E-2</v>
      </c>
      <c r="D16" s="8">
        <f t="shared" si="0"/>
        <v>46.3974980608008</v>
      </c>
      <c r="E16" s="8">
        <f t="shared" si="1"/>
        <v>47.589680706666925</v>
      </c>
    </row>
    <row r="17" spans="2:5" x14ac:dyDescent="0.2">
      <c r="B17" s="14">
        <f t="shared" si="2"/>
        <v>0.1041666666666667</v>
      </c>
      <c r="C17" s="12">
        <v>1.0598090871714223E-2</v>
      </c>
      <c r="D17" s="8">
        <f t="shared" si="0"/>
        <v>27.741423958679359</v>
      </c>
      <c r="E17" s="8">
        <f t="shared" si="1"/>
        <v>28.454239209445952</v>
      </c>
    </row>
    <row r="18" spans="2:5" x14ac:dyDescent="0.2">
      <c r="B18" s="14">
        <f t="shared" si="2"/>
        <v>0.11111111111111115</v>
      </c>
      <c r="C18" s="12">
        <v>9.330284125414267E-3</v>
      </c>
      <c r="D18" s="8">
        <f t="shared" si="0"/>
        <v>24.422829612536322</v>
      </c>
      <c r="E18" s="8">
        <f t="shared" si="1"/>
        <v>25.050373657882385</v>
      </c>
    </row>
    <row r="19" spans="2:5" x14ac:dyDescent="0.2">
      <c r="B19" s="14">
        <f t="shared" si="2"/>
        <v>0.11805555555555559</v>
      </c>
      <c r="C19" s="12">
        <v>1.5261767385286649E-2</v>
      </c>
      <c r="D19" s="8">
        <f t="shared" si="0"/>
        <v>39.949002562713524</v>
      </c>
      <c r="E19" s="8">
        <f t="shared" si="1"/>
        <v>40.975491265024949</v>
      </c>
    </row>
    <row r="20" spans="2:5" x14ac:dyDescent="0.2">
      <c r="B20" s="14">
        <f t="shared" si="2"/>
        <v>0.12500000000000003</v>
      </c>
      <c r="C20" s="12">
        <v>1.1943456909955005E-2</v>
      </c>
      <c r="D20" s="8">
        <f t="shared" si="0"/>
        <v>31.263036492315759</v>
      </c>
      <c r="E20" s="8">
        <f t="shared" si="1"/>
        <v>32.066339496162577</v>
      </c>
    </row>
    <row r="21" spans="2:5" x14ac:dyDescent="0.2">
      <c r="B21" s="14">
        <f t="shared" si="2"/>
        <v>0.13194444444444448</v>
      </c>
      <c r="C21" s="12">
        <v>1.5232695292874007E-2</v>
      </c>
      <c r="D21" s="8">
        <f t="shared" si="0"/>
        <v>39.872903834107831</v>
      </c>
      <c r="E21" s="8">
        <f t="shared" si="1"/>
        <v>40.897437181337452</v>
      </c>
    </row>
    <row r="22" spans="2:5" x14ac:dyDescent="0.2">
      <c r="B22" s="14">
        <f t="shared" si="2"/>
        <v>0.13888888888888892</v>
      </c>
      <c r="C22" s="12">
        <v>1.2340599658605038E-2</v>
      </c>
      <c r="D22" s="8">
        <f t="shared" si="0"/>
        <v>32.302592153403779</v>
      </c>
      <c r="E22" s="8">
        <f t="shared" si="1"/>
        <v>33.132606516060008</v>
      </c>
    </row>
    <row r="23" spans="2:5" x14ac:dyDescent="0.2">
      <c r="B23" s="14">
        <f t="shared" si="2"/>
        <v>0.14583333333333337</v>
      </c>
      <c r="C23" s="12">
        <v>1.4151584050985391E-2</v>
      </c>
      <c r="D23" s="8">
        <f t="shared" si="0"/>
        <v>37.043001196853375</v>
      </c>
      <c r="E23" s="8">
        <f t="shared" si="1"/>
        <v>37.994820260885994</v>
      </c>
    </row>
    <row r="24" spans="2:5" x14ac:dyDescent="0.2">
      <c r="B24" s="14">
        <f t="shared" si="2"/>
        <v>0.15277777777777782</v>
      </c>
      <c r="C24" s="12">
        <v>6.0734366467128627E-3</v>
      </c>
      <c r="D24" s="8">
        <f t="shared" si="0"/>
        <v>15.897748277694202</v>
      </c>
      <c r="E24" s="8">
        <f t="shared" si="1"/>
        <v>16.306240554156577</v>
      </c>
    </row>
    <row r="25" spans="2:5" x14ac:dyDescent="0.2">
      <c r="B25" s="14">
        <f t="shared" si="2"/>
        <v>0.15972222222222227</v>
      </c>
      <c r="C25" s="12">
        <v>1.0048945810962502E-2</v>
      </c>
      <c r="D25" s="8">
        <f t="shared" si="0"/>
        <v>26.303989034830273</v>
      </c>
      <c r="E25" s="8">
        <f t="shared" si="1"/>
        <v>26.979869428279148</v>
      </c>
    </row>
    <row r="26" spans="2:5" x14ac:dyDescent="0.2">
      <c r="B26" s="14">
        <f t="shared" si="2"/>
        <v>0.16666666666666671</v>
      </c>
      <c r="C26" s="12">
        <v>1.644963780784299E-2</v>
      </c>
      <c r="D26" s="8">
        <f t="shared" si="0"/>
        <v>43.058356634026644</v>
      </c>
      <c r="E26" s="8">
        <f t="shared" si="1"/>
        <v>44.164740117707858</v>
      </c>
    </row>
    <row r="27" spans="2:5" x14ac:dyDescent="0.2">
      <c r="B27" s="14">
        <f t="shared" si="2"/>
        <v>0.17361111111111116</v>
      </c>
      <c r="C27" s="12">
        <v>1.7911727130391891E-2</v>
      </c>
      <c r="D27" s="8">
        <f t="shared" si="0"/>
        <v>46.88550250900127</v>
      </c>
      <c r="E27" s="8">
        <f t="shared" si="1"/>
        <v>48.09022441794334</v>
      </c>
    </row>
    <row r="28" spans="2:5" x14ac:dyDescent="0.2">
      <c r="B28" s="14">
        <f t="shared" si="2"/>
        <v>0.18055555555555561</v>
      </c>
      <c r="C28" s="12">
        <v>1.1984789986041907E-2</v>
      </c>
      <c r="D28" s="8">
        <f t="shared" si="0"/>
        <v>31.371229411316239</v>
      </c>
      <c r="E28" s="8">
        <f t="shared" si="1"/>
        <v>32.17731242972912</v>
      </c>
    </row>
    <row r="29" spans="2:5" x14ac:dyDescent="0.2">
      <c r="B29" s="14">
        <f t="shared" si="2"/>
        <v>0.18750000000000006</v>
      </c>
      <c r="C29" s="12">
        <v>1.4862047348070983E-2</v>
      </c>
      <c r="D29" s="8">
        <f t="shared" si="0"/>
        <v>38.902700624807487</v>
      </c>
      <c r="E29" s="8">
        <f t="shared" si="1"/>
        <v>39.902304622881779</v>
      </c>
    </row>
    <row r="30" spans="2:5" x14ac:dyDescent="0.2">
      <c r="B30" s="14">
        <f t="shared" si="2"/>
        <v>0.1944444444444445</v>
      </c>
      <c r="C30" s="12">
        <v>1.4709956864313397E-2</v>
      </c>
      <c r="D30" s="8">
        <f t="shared" si="0"/>
        <v>38.504590565073919</v>
      </c>
      <c r="E30" s="8">
        <f t="shared" si="1"/>
        <v>39.493965134317001</v>
      </c>
    </row>
    <row r="31" spans="2:5" x14ac:dyDescent="0.2">
      <c r="B31" s="14">
        <f t="shared" si="2"/>
        <v>0.20138888888888895</v>
      </c>
      <c r="C31" s="12">
        <v>1.0807771922687439E-2</v>
      </c>
      <c r="D31" s="8">
        <f t="shared" si="0"/>
        <v>28.290282333414975</v>
      </c>
      <c r="E31" s="8">
        <f t="shared" si="1"/>
        <v>29.017200487500638</v>
      </c>
    </row>
    <row r="32" spans="2:5" x14ac:dyDescent="0.2">
      <c r="B32" s="14">
        <f t="shared" si="2"/>
        <v>0.2083333333333334</v>
      </c>
      <c r="C32" s="12">
        <v>9.0318730341589562E-3</v>
      </c>
      <c r="D32" s="8">
        <f t="shared" si="0"/>
        <v>23.641712645651253</v>
      </c>
      <c r="E32" s="8">
        <f t="shared" si="1"/>
        <v>24.249185908493235</v>
      </c>
    </row>
    <row r="33" spans="2:5" x14ac:dyDescent="0.2">
      <c r="B33" s="14">
        <f t="shared" si="2"/>
        <v>0.21527777777777785</v>
      </c>
      <c r="C33" s="12">
        <v>1.4432690737682916E-2</v>
      </c>
      <c r="D33" s="8">
        <f t="shared" si="0"/>
        <v>37.778822380846897</v>
      </c>
      <c r="E33" s="8">
        <f t="shared" si="1"/>
        <v>38.749548353283679</v>
      </c>
    </row>
    <row r="34" spans="2:5" x14ac:dyDescent="0.2">
      <c r="B34" s="14">
        <f t="shared" si="2"/>
        <v>0.22222222222222229</v>
      </c>
      <c r="C34" s="12">
        <v>1.2594983819437992E-2</v>
      </c>
      <c r="D34" s="8">
        <f t="shared" ref="D34:D65" si="3">1000*A$5*C34/24.45</f>
        <v>32.968464803436873</v>
      </c>
      <c r="E34" s="8">
        <f t="shared" si="1"/>
        <v>33.815588748525457</v>
      </c>
    </row>
    <row r="35" spans="2:5" x14ac:dyDescent="0.2">
      <c r="B35" s="14">
        <f t="shared" si="2"/>
        <v>0.22916666666666674</v>
      </c>
      <c r="C35" s="12">
        <v>1.0592533241108414E-2</v>
      </c>
      <c r="D35" s="8">
        <f t="shared" si="3"/>
        <v>27.726876377543498</v>
      </c>
      <c r="E35" s="8">
        <f t="shared" si="1"/>
        <v>28.439317828547296</v>
      </c>
    </row>
    <row r="36" spans="2:5" x14ac:dyDescent="0.2">
      <c r="B36" s="14">
        <f t="shared" si="2"/>
        <v>0.23611111111111119</v>
      </c>
      <c r="C36" s="12">
        <v>9.9443027982224867E-3</v>
      </c>
      <c r="D36" s="8">
        <f t="shared" si="3"/>
        <v>26.030076854242907</v>
      </c>
      <c r="E36" s="8">
        <f t="shared" si="1"/>
        <v>26.698919080509587</v>
      </c>
    </row>
    <row r="37" spans="2:5" x14ac:dyDescent="0.2">
      <c r="B37" s="14">
        <f t="shared" si="2"/>
        <v>0.24305555555555564</v>
      </c>
      <c r="C37" s="12">
        <v>1.3776890456758182E-2</v>
      </c>
      <c r="D37" s="8">
        <f t="shared" si="3"/>
        <v>36.062208148569475</v>
      </c>
      <c r="E37" s="8">
        <f t="shared" si="1"/>
        <v>36.988825757777569</v>
      </c>
    </row>
    <row r="38" spans="2:5" x14ac:dyDescent="0.2">
      <c r="B38" s="14">
        <f t="shared" si="2"/>
        <v>0.25000000000000006</v>
      </c>
      <c r="C38" s="12">
        <v>1.4528755106798782E-2</v>
      </c>
      <c r="D38" s="8">
        <f t="shared" si="3"/>
        <v>38.030279216160409</v>
      </c>
      <c r="E38" s="8">
        <f t="shared" si="1"/>
        <v>39.007466366198884</v>
      </c>
    </row>
    <row r="39" spans="2:5" x14ac:dyDescent="0.2">
      <c r="B39" s="14">
        <f t="shared" si="2"/>
        <v>0.25694444444444448</v>
      </c>
      <c r="C39" s="12">
        <v>1.4357570784890932E-2</v>
      </c>
      <c r="D39" s="8">
        <f t="shared" si="3"/>
        <v>37.582189375583624</v>
      </c>
      <c r="E39" s="8">
        <f t="shared" si="1"/>
        <v>38.547862867471295</v>
      </c>
    </row>
    <row r="40" spans="2:5" x14ac:dyDescent="0.2">
      <c r="B40" s="14">
        <f t="shared" si="2"/>
        <v>0.2638888888888889</v>
      </c>
      <c r="C40" s="12">
        <v>1.524457849534587E-2</v>
      </c>
      <c r="D40" s="8">
        <f t="shared" si="3"/>
        <v>39.904009149371603</v>
      </c>
      <c r="E40" s="8">
        <f t="shared" si="1"/>
        <v>40.929341746961732</v>
      </c>
    </row>
    <row r="41" spans="2:5" x14ac:dyDescent="0.2">
      <c r="B41" s="14">
        <f t="shared" si="2"/>
        <v>0.27083333333333331</v>
      </c>
      <c r="C41" s="12">
        <v>1.4909820247103885E-2</v>
      </c>
      <c r="D41" s="8">
        <f t="shared" si="3"/>
        <v>39.027750340067435</v>
      </c>
      <c r="E41" s="8">
        <f t="shared" si="1"/>
        <v>40.030567487700097</v>
      </c>
    </row>
    <row r="42" spans="2:5" x14ac:dyDescent="0.2">
      <c r="B42" s="14">
        <f t="shared" si="2"/>
        <v>0.27777777777777773</v>
      </c>
      <c r="C42" s="12">
        <v>1.4551701812349632E-2</v>
      </c>
      <c r="D42" s="8">
        <f t="shared" si="3"/>
        <v>38.090344212285338</v>
      </c>
      <c r="E42" s="8">
        <f t="shared" si="1"/>
        <v>39.069074731018183</v>
      </c>
    </row>
    <row r="43" spans="2:5" x14ac:dyDescent="0.2">
      <c r="B43" s="14">
        <f t="shared" si="2"/>
        <v>0.28472222222222215</v>
      </c>
      <c r="C43" s="12">
        <v>1.0878272600473906E-2</v>
      </c>
      <c r="D43" s="8">
        <f t="shared" si="3"/>
        <v>28.474823984880572</v>
      </c>
      <c r="E43" s="8">
        <f t="shared" si="1"/>
        <v>29.206483932457523</v>
      </c>
    </row>
    <row r="44" spans="2:5" x14ac:dyDescent="0.2">
      <c r="B44" s="14">
        <f t="shared" si="2"/>
        <v>0.29166666666666657</v>
      </c>
      <c r="C44" s="12">
        <v>1.3272643881105134E-2</v>
      </c>
      <c r="D44" s="8">
        <f t="shared" si="3"/>
        <v>34.742298911686241</v>
      </c>
      <c r="E44" s="8">
        <f t="shared" si="1"/>
        <v>35.63500148340097</v>
      </c>
    </row>
    <row r="45" spans="2:5" x14ac:dyDescent="0.2">
      <c r="B45" s="14">
        <f t="shared" si="2"/>
        <v>0.29861111111111099</v>
      </c>
      <c r="C45" s="12">
        <v>1.0606809499841037E-2</v>
      </c>
      <c r="D45" s="8">
        <f t="shared" si="3"/>
        <v>27.76424572555527</v>
      </c>
      <c r="E45" s="8">
        <f t="shared" si="1"/>
        <v>28.477647381097004</v>
      </c>
    </row>
    <row r="46" spans="2:5" x14ac:dyDescent="0.2">
      <c r="B46" s="14">
        <f t="shared" si="2"/>
        <v>0.30555555555555541</v>
      </c>
      <c r="C46" s="12">
        <v>1.191643781472207E-2</v>
      </c>
      <c r="D46" s="8">
        <f t="shared" si="3"/>
        <v>31.192311662258177</v>
      </c>
      <c r="E46" s="8">
        <f t="shared" si="1"/>
        <v>31.993797393222824</v>
      </c>
    </row>
    <row r="47" spans="2:5" x14ac:dyDescent="0.2">
      <c r="B47" s="14">
        <f t="shared" si="2"/>
        <v>0.31249999999999983</v>
      </c>
      <c r="C47" s="12">
        <v>1.0682834777348835E-2</v>
      </c>
      <c r="D47" s="8">
        <f t="shared" si="3"/>
        <v>27.963248496945827</v>
      </c>
      <c r="E47" s="8">
        <f t="shared" si="1"/>
        <v>28.681763524122822</v>
      </c>
    </row>
    <row r="48" spans="2:5" x14ac:dyDescent="0.2">
      <c r="B48" s="14">
        <f t="shared" si="2"/>
        <v>0.31944444444444425</v>
      </c>
      <c r="C48" s="12">
        <v>1.2444532636047643E-2</v>
      </c>
      <c r="D48" s="8">
        <f t="shared" si="3"/>
        <v>32.574645754889538</v>
      </c>
      <c r="E48" s="8">
        <f t="shared" si="1"/>
        <v>33.411650528580687</v>
      </c>
    </row>
    <row r="49" spans="2:5" x14ac:dyDescent="0.2">
      <c r="B49" s="14">
        <f t="shared" si="2"/>
        <v>0.32638888888888867</v>
      </c>
      <c r="C49" s="12">
        <v>9.5111196835947348E-3</v>
      </c>
      <c r="D49" s="8">
        <f t="shared" si="3"/>
        <v>24.896182402865566</v>
      </c>
      <c r="E49" s="8">
        <f t="shared" si="1"/>
        <v>25.535889237275459</v>
      </c>
    </row>
    <row r="50" spans="2:5" x14ac:dyDescent="0.2">
      <c r="B50" s="14">
        <f t="shared" si="2"/>
        <v>0.33333333333333309</v>
      </c>
      <c r="C50" s="12">
        <v>1.229028139331592E-2</v>
      </c>
      <c r="D50" s="8">
        <f t="shared" si="3"/>
        <v>32.170879720745148</v>
      </c>
      <c r="E50" s="8">
        <f t="shared" si="1"/>
        <v>32.997509735472647</v>
      </c>
    </row>
    <row r="51" spans="2:5" x14ac:dyDescent="0.2">
      <c r="B51" s="14">
        <f t="shared" si="2"/>
        <v>0.34027777777777751</v>
      </c>
      <c r="C51" s="12">
        <v>9.9845467056124317E-3</v>
      </c>
      <c r="D51" s="8">
        <f t="shared" si="3"/>
        <v>26.135418779517206</v>
      </c>
      <c r="E51" s="8">
        <f t="shared" si="1"/>
        <v>26.806967764131706</v>
      </c>
    </row>
    <row r="52" spans="2:5" x14ac:dyDescent="0.2">
      <c r="B52" s="14">
        <f t="shared" si="2"/>
        <v>0.34722222222222193</v>
      </c>
      <c r="C52" s="12">
        <v>1.3282695714185404E-2</v>
      </c>
      <c r="D52" s="8">
        <f t="shared" si="3"/>
        <v>34.768610458399422</v>
      </c>
      <c r="E52" s="8">
        <f t="shared" si="1"/>
        <v>35.661989104701966</v>
      </c>
    </row>
    <row r="53" spans="2:5" x14ac:dyDescent="0.2">
      <c r="B53" s="14">
        <f t="shared" si="2"/>
        <v>0.35416666666666635</v>
      </c>
      <c r="C53" s="12">
        <v>1.6062606112803659E-2</v>
      </c>
      <c r="D53" s="8">
        <f t="shared" si="3"/>
        <v>42.045267534537189</v>
      </c>
      <c r="E53" s="8">
        <f t="shared" si="1"/>
        <v>43.125619717100726</v>
      </c>
    </row>
    <row r="54" spans="2:5" x14ac:dyDescent="0.2">
      <c r="B54" s="14">
        <f t="shared" si="2"/>
        <v>0.36111111111111077</v>
      </c>
      <c r="C54" s="12">
        <v>7.6907864012077283E-3</v>
      </c>
      <c r="D54" s="8">
        <f t="shared" si="3"/>
        <v>20.131301827292216</v>
      </c>
      <c r="E54" s="8">
        <f t="shared" si="1"/>
        <v>20.648575164870465</v>
      </c>
    </row>
    <row r="55" spans="2:5" x14ac:dyDescent="0.2">
      <c r="B55" s="14">
        <f t="shared" si="2"/>
        <v>0.36805555555555519</v>
      </c>
      <c r="C55" s="12">
        <v>1.2099321761997139E-2</v>
      </c>
      <c r="D55" s="8">
        <f t="shared" si="3"/>
        <v>31.671026289072266</v>
      </c>
      <c r="E55" s="8">
        <f t="shared" si="1"/>
        <v>32.484812581365937</v>
      </c>
    </row>
    <row r="56" spans="2:5" x14ac:dyDescent="0.2">
      <c r="B56" s="14">
        <f t="shared" si="2"/>
        <v>0.37499999999999961</v>
      </c>
      <c r="C56" s="12">
        <v>1.4591065947955345E-2</v>
      </c>
      <c r="D56" s="8">
        <f t="shared" si="3"/>
        <v>38.193383258451618</v>
      </c>
      <c r="E56" s="8">
        <f t="shared" si="1"/>
        <v>39.174761363106555</v>
      </c>
    </row>
    <row r="57" spans="2:5" x14ac:dyDescent="0.2">
      <c r="B57" s="14">
        <f t="shared" si="2"/>
        <v>0.38194444444444403</v>
      </c>
      <c r="C57" s="12">
        <v>1.4150028476910813E-2</v>
      </c>
      <c r="D57" s="8">
        <f t="shared" si="3"/>
        <v>37.038929346515012</v>
      </c>
      <c r="E57" s="8">
        <f t="shared" si="1"/>
        <v>37.99064378444681</v>
      </c>
    </row>
    <row r="58" spans="2:5" x14ac:dyDescent="0.2">
      <c r="B58" s="14">
        <f t="shared" si="2"/>
        <v>0.38888888888888845</v>
      </c>
      <c r="C58" s="12">
        <v>1.2336046459533281E-2</v>
      </c>
      <c r="D58" s="8">
        <f t="shared" si="3"/>
        <v>32.290673759105523</v>
      </c>
      <c r="E58" s="8">
        <f t="shared" si="1"/>
        <v>33.1203818788943</v>
      </c>
    </row>
    <row r="59" spans="2:5" x14ac:dyDescent="0.2">
      <c r="B59" s="14">
        <f t="shared" si="2"/>
        <v>0.39583333333333287</v>
      </c>
      <c r="C59" s="12">
        <v>1.511320303549811E-2</v>
      </c>
      <c r="D59" s="8">
        <f t="shared" si="3"/>
        <v>39.560122465107526</v>
      </c>
      <c r="E59" s="8">
        <f t="shared" si="1"/>
        <v>40.576618902252392</v>
      </c>
    </row>
    <row r="60" spans="2:5" x14ac:dyDescent="0.2">
      <c r="B60" s="14">
        <f t="shared" si="2"/>
        <v>0.40277777777777729</v>
      </c>
      <c r="C60" s="12">
        <v>9.3262493899501728E-3</v>
      </c>
      <c r="D60" s="8">
        <f t="shared" si="3"/>
        <v>24.412268341791862</v>
      </c>
      <c r="E60" s="8">
        <f t="shared" si="1"/>
        <v>25.039541015528979</v>
      </c>
    </row>
    <row r="61" spans="2:5" x14ac:dyDescent="0.2">
      <c r="B61" s="14">
        <f t="shared" si="2"/>
        <v>0.40972222222222171</v>
      </c>
      <c r="C61" s="12">
        <v>8.4655688028128593E-3</v>
      </c>
      <c r="D61" s="8">
        <f t="shared" si="3"/>
        <v>22.159362101432432</v>
      </c>
      <c r="E61" s="8">
        <f t="shared" si="1"/>
        <v>22.728746401124027</v>
      </c>
    </row>
    <row r="62" spans="2:5" x14ac:dyDescent="0.2">
      <c r="B62" s="14">
        <f t="shared" si="2"/>
        <v>0.41666666666666613</v>
      </c>
      <c r="C62" s="12">
        <v>1.4144752164239516E-2</v>
      </c>
      <c r="D62" s="8">
        <f t="shared" si="3"/>
        <v>37.025118139522661</v>
      </c>
      <c r="E62" s="8">
        <f t="shared" si="1"/>
        <v>37.976477698808345</v>
      </c>
    </row>
    <row r="63" spans="2:5" x14ac:dyDescent="0.2">
      <c r="B63" s="14">
        <f t="shared" si="2"/>
        <v>0.42361111111111055</v>
      </c>
      <c r="C63" s="12">
        <v>1.1107806824524179E-2</v>
      </c>
      <c r="D63" s="8">
        <f t="shared" si="3"/>
        <v>29.075649765625663</v>
      </c>
      <c r="E63" s="8">
        <f t="shared" si="1"/>
        <v>29.82274791782422</v>
      </c>
    </row>
    <row r="64" spans="2:5" x14ac:dyDescent="0.2">
      <c r="B64" s="14">
        <f t="shared" si="2"/>
        <v>0.43055555555555497</v>
      </c>
      <c r="C64" s="12">
        <v>1.43319277446077E-2</v>
      </c>
      <c r="D64" s="8">
        <f t="shared" si="3"/>
        <v>37.515066488952669</v>
      </c>
      <c r="E64" s="8">
        <f t="shared" si="1"/>
        <v>38.479015259811703</v>
      </c>
    </row>
    <row r="65" spans="2:5" x14ac:dyDescent="0.2">
      <c r="B65" s="14">
        <f t="shared" si="2"/>
        <v>0.43749999999999939</v>
      </c>
      <c r="C65" s="12">
        <v>1.5903268705964022E-2</v>
      </c>
      <c r="D65" s="8">
        <f t="shared" si="3"/>
        <v>41.62818802379131</v>
      </c>
      <c r="E65" s="8">
        <f t="shared" si="1"/>
        <v>42.697823357916036</v>
      </c>
    </row>
    <row r="66" spans="2:5" x14ac:dyDescent="0.2">
      <c r="B66" s="14">
        <f t="shared" si="2"/>
        <v>0.44444444444444381</v>
      </c>
      <c r="C66" s="12">
        <v>1.1215304750214265E-2</v>
      </c>
      <c r="D66" s="8">
        <f t="shared" ref="D66:D97" si="4">1000*A$5*C66/24.45</f>
        <v>29.357034928986213</v>
      </c>
      <c r="E66" s="8">
        <f t="shared" si="1"/>
        <v>30.111363266487498</v>
      </c>
    </row>
    <row r="67" spans="2:5" x14ac:dyDescent="0.2">
      <c r="B67" s="14">
        <f t="shared" si="2"/>
        <v>0.45138888888888823</v>
      </c>
      <c r="C67" s="12">
        <v>1.0391223685772369E-2</v>
      </c>
      <c r="D67" s="8">
        <f t="shared" si="4"/>
        <v>27.199931120222153</v>
      </c>
      <c r="E67" s="8">
        <f t="shared" ref="E67:E130" si="5">((1.01325*(273.15+A$11)/A$8/(273.15+25))*D67)</f>
        <v>27.898832724955</v>
      </c>
    </row>
    <row r="68" spans="2:5" x14ac:dyDescent="0.2">
      <c r="B68" s="14">
        <f t="shared" ref="B68:B131" si="6">B67+TIME(0,A$2,0)</f>
        <v>0.45833333333333265</v>
      </c>
      <c r="C68" s="12">
        <v>1.2806572175498054E-2</v>
      </c>
      <c r="D68" s="8">
        <f t="shared" si="4"/>
        <v>33.522315715005135</v>
      </c>
      <c r="E68" s="8">
        <f t="shared" si="5"/>
        <v>34.383670846531913</v>
      </c>
    </row>
    <row r="69" spans="2:5" x14ac:dyDescent="0.2">
      <c r="B69" s="14">
        <f t="shared" si="6"/>
        <v>0.46527777777777707</v>
      </c>
      <c r="C69" s="12">
        <v>9.8018339625396706E-3</v>
      </c>
      <c r="D69" s="8">
        <f t="shared" si="4"/>
        <v>25.657152294582371</v>
      </c>
      <c r="E69" s="8">
        <f t="shared" si="5"/>
        <v>26.316412232863133</v>
      </c>
    </row>
    <row r="70" spans="2:5" x14ac:dyDescent="0.2">
      <c r="B70" s="14">
        <f t="shared" si="6"/>
        <v>0.47222222222222149</v>
      </c>
      <c r="C70" s="15">
        <v>8.7371197751831015E-3</v>
      </c>
      <c r="D70" s="8">
        <f t="shared" si="4"/>
        <v>22.870170372667424</v>
      </c>
      <c r="E70" s="8">
        <f t="shared" si="5"/>
        <v>23.457818874544966</v>
      </c>
    </row>
    <row r="71" spans="2:5" x14ac:dyDescent="0.2">
      <c r="B71" s="14">
        <f t="shared" si="6"/>
        <v>0.47916666666666591</v>
      </c>
      <c r="C71" s="15">
        <v>8.0851977221857475E-3</v>
      </c>
      <c r="D71" s="8">
        <f t="shared" si="4"/>
        <v>21.163707739054715</v>
      </c>
      <c r="E71" s="8">
        <f t="shared" si="5"/>
        <v>21.707508722797851</v>
      </c>
    </row>
    <row r="72" spans="2:5" x14ac:dyDescent="0.2">
      <c r="B72" s="14">
        <f t="shared" si="6"/>
        <v>0.48611111111111033</v>
      </c>
      <c r="C72" s="15">
        <v>1.7984178947799932E-2</v>
      </c>
      <c r="D72" s="8">
        <f t="shared" si="4"/>
        <v>47.075151438003914</v>
      </c>
      <c r="E72" s="8">
        <f t="shared" si="5"/>
        <v>48.284746371816155</v>
      </c>
    </row>
    <row r="73" spans="2:5" x14ac:dyDescent="0.2">
      <c r="B73" s="14">
        <f t="shared" si="6"/>
        <v>0.49305555555555475</v>
      </c>
      <c r="C73" s="12">
        <v>1.1456018130513045E-2</v>
      </c>
      <c r="D73" s="8">
        <f t="shared" si="4"/>
        <v>29.98712312281533</v>
      </c>
      <c r="E73" s="8">
        <f t="shared" si="5"/>
        <v>30.757641561969596</v>
      </c>
    </row>
    <row r="74" spans="2:5" x14ac:dyDescent="0.2">
      <c r="B74" s="14">
        <f t="shared" si="6"/>
        <v>0.49999999999999917</v>
      </c>
      <c r="C74" s="12">
        <v>1.5891268888713901E-2</v>
      </c>
      <c r="D74" s="8">
        <f t="shared" si="4"/>
        <v>41.596777459210209</v>
      </c>
      <c r="E74" s="8">
        <f t="shared" si="5"/>
        <v>42.665605699600242</v>
      </c>
    </row>
    <row r="75" spans="2:5" x14ac:dyDescent="0.2">
      <c r="B75" s="14">
        <f t="shared" si="6"/>
        <v>0.50694444444444364</v>
      </c>
      <c r="C75" s="12">
        <v>9.7613043478367838E-3</v>
      </c>
      <c r="D75" s="8">
        <f t="shared" si="4"/>
        <v>25.55106250558504</v>
      </c>
      <c r="E75" s="8">
        <f t="shared" si="5"/>
        <v>26.207596469176814</v>
      </c>
    </row>
    <row r="76" spans="2:5" x14ac:dyDescent="0.2">
      <c r="B76" s="14">
        <f t="shared" si="6"/>
        <v>0.51388888888888806</v>
      </c>
      <c r="C76" s="12">
        <v>1.6114313684808278E-2</v>
      </c>
      <c r="D76" s="8">
        <f t="shared" si="4"/>
        <v>42.180616598271158</v>
      </c>
      <c r="E76" s="8">
        <f t="shared" si="5"/>
        <v>43.264446571915293</v>
      </c>
    </row>
    <row r="77" spans="2:5" x14ac:dyDescent="0.2">
      <c r="B77" s="14">
        <f t="shared" si="6"/>
        <v>0.52083333333333248</v>
      </c>
      <c r="C77" s="12">
        <v>1.2766126730914224E-2</v>
      </c>
      <c r="D77" s="8">
        <f t="shared" si="4"/>
        <v>33.41644624860983</v>
      </c>
      <c r="E77" s="8">
        <f t="shared" si="5"/>
        <v>34.275081066631806</v>
      </c>
    </row>
    <row r="78" spans="2:5" x14ac:dyDescent="0.2">
      <c r="B78" s="14">
        <f t="shared" si="6"/>
        <v>0.5277777777777769</v>
      </c>
      <c r="C78" s="12">
        <v>1.0263766698323108E-2</v>
      </c>
      <c r="D78" s="8">
        <f t="shared" si="4"/>
        <v>26.866301378023678</v>
      </c>
      <c r="E78" s="8">
        <f t="shared" si="5"/>
        <v>27.556630374201802</v>
      </c>
    </row>
    <row r="79" spans="2:5" x14ac:dyDescent="0.2">
      <c r="B79" s="14">
        <f t="shared" si="6"/>
        <v>0.53472222222222132</v>
      </c>
      <c r="C79" s="12">
        <v>1.6010681747456318E-2</v>
      </c>
      <c r="D79" s="8">
        <f t="shared" si="4"/>
        <v>41.909350995386681</v>
      </c>
      <c r="E79" s="8">
        <f t="shared" si="5"/>
        <v>42.986210805601843</v>
      </c>
    </row>
    <row r="80" spans="2:5" x14ac:dyDescent="0.2">
      <c r="B80" s="14">
        <f t="shared" si="6"/>
        <v>0.54166666666666574</v>
      </c>
      <c r="C80" s="12">
        <v>1.1698084179910129E-2</v>
      </c>
      <c r="D80" s="8">
        <f t="shared" si="4"/>
        <v>30.620752045572527</v>
      </c>
      <c r="E80" s="8">
        <f t="shared" si="5"/>
        <v>31.407551565328166</v>
      </c>
    </row>
    <row r="81" spans="2:5" x14ac:dyDescent="0.2">
      <c r="B81" s="14">
        <f t="shared" si="6"/>
        <v>0.54861111111111016</v>
      </c>
      <c r="C81" s="12">
        <v>1.0876458262535907E-2</v>
      </c>
      <c r="D81" s="8">
        <f t="shared" si="4"/>
        <v>28.470074797640002</v>
      </c>
      <c r="E81" s="8">
        <f t="shared" si="5"/>
        <v>29.201612714960003</v>
      </c>
    </row>
    <row r="82" spans="2:5" x14ac:dyDescent="0.2">
      <c r="B82" s="14">
        <f t="shared" si="6"/>
        <v>0.55555555555555458</v>
      </c>
      <c r="C82" s="12">
        <v>6.8974874968257922E-3</v>
      </c>
      <c r="D82" s="8">
        <f t="shared" si="4"/>
        <v>18.054772997826205</v>
      </c>
      <c r="E82" s="8">
        <f t="shared" si="5"/>
        <v>18.518689974876438</v>
      </c>
    </row>
    <row r="83" spans="2:5" x14ac:dyDescent="0.2">
      <c r="B83" s="14">
        <f t="shared" si="6"/>
        <v>0.562499999999999</v>
      </c>
      <c r="C83" s="12">
        <v>1.7080468911698943E-2</v>
      </c>
      <c r="D83" s="8">
        <f t="shared" si="4"/>
        <v>44.709611875203777</v>
      </c>
      <c r="E83" s="8">
        <f t="shared" si="5"/>
        <v>45.858424324340135</v>
      </c>
    </row>
    <row r="84" spans="2:5" x14ac:dyDescent="0.2">
      <c r="B84" s="14">
        <f t="shared" si="6"/>
        <v>0.56944444444444342</v>
      </c>
      <c r="C84" s="12">
        <v>1.532262480551609E-2</v>
      </c>
      <c r="D84" s="8">
        <f t="shared" si="4"/>
        <v>40.108302149408168</v>
      </c>
      <c r="E84" s="8">
        <f t="shared" si="5"/>
        <v>41.13888405093698</v>
      </c>
    </row>
    <row r="85" spans="2:5" x14ac:dyDescent="0.2">
      <c r="B85" s="14">
        <f t="shared" si="6"/>
        <v>0.57638888888888784</v>
      </c>
      <c r="C85" s="12">
        <v>1.1684099448912008E-2</v>
      </c>
      <c r="D85" s="8">
        <f t="shared" si="4"/>
        <v>30.584145796743091</v>
      </c>
      <c r="E85" s="8">
        <f t="shared" si="5"/>
        <v>31.370004719776734</v>
      </c>
    </row>
    <row r="86" spans="2:5" x14ac:dyDescent="0.2">
      <c r="B86" s="14">
        <f t="shared" si="6"/>
        <v>0.58333333333333226</v>
      </c>
      <c r="C86" s="12">
        <v>1.4473163362543378E-2</v>
      </c>
      <c r="D86" s="8">
        <f t="shared" si="4"/>
        <v>37.884762993978576</v>
      </c>
      <c r="E86" s="8">
        <f t="shared" si="5"/>
        <v>38.858211108033906</v>
      </c>
    </row>
    <row r="87" spans="2:5" x14ac:dyDescent="0.2">
      <c r="B87" s="14">
        <f t="shared" si="6"/>
        <v>0.59027777777777668</v>
      </c>
      <c r="C87" s="12">
        <v>1.5884226486768641E-2</v>
      </c>
      <c r="D87" s="8">
        <f t="shared" si="4"/>
        <v>41.578343360048798</v>
      </c>
      <c r="E87" s="8">
        <f t="shared" si="5"/>
        <v>42.646697936684731</v>
      </c>
    </row>
    <row r="88" spans="2:5" x14ac:dyDescent="0.2">
      <c r="B88" s="14">
        <f t="shared" si="6"/>
        <v>0.5972222222222211</v>
      </c>
      <c r="C88" s="12">
        <v>1.1043852446214348E-2</v>
      </c>
      <c r="D88" s="8">
        <f t="shared" si="4"/>
        <v>28.908243621992568</v>
      </c>
      <c r="E88" s="8">
        <f t="shared" si="5"/>
        <v>29.6510402771796</v>
      </c>
    </row>
    <row r="89" spans="2:5" x14ac:dyDescent="0.2">
      <c r="B89" s="14">
        <f t="shared" si="6"/>
        <v>0.60416666666666552</v>
      </c>
      <c r="C89" s="12">
        <v>1.0573304218064994E-2</v>
      </c>
      <c r="D89" s="8">
        <f t="shared" si="4"/>
        <v>27.676542738493236</v>
      </c>
      <c r="E89" s="8">
        <f t="shared" si="5"/>
        <v>28.387690867798945</v>
      </c>
    </row>
    <row r="90" spans="2:5" x14ac:dyDescent="0.2">
      <c r="B90" s="14">
        <f t="shared" si="6"/>
        <v>0.61111111111110994</v>
      </c>
      <c r="C90" s="12">
        <v>1.380488122036653E-2</v>
      </c>
      <c r="D90" s="8">
        <f t="shared" si="4"/>
        <v>36.135476405049403</v>
      </c>
      <c r="E90" s="8">
        <f t="shared" si="5"/>
        <v>37.063976640423114</v>
      </c>
    </row>
    <row r="91" spans="2:5" x14ac:dyDescent="0.2">
      <c r="B91" s="14">
        <f t="shared" si="6"/>
        <v>0.61805555555555436</v>
      </c>
      <c r="C91" s="12">
        <v>1.5329069157092826E-2</v>
      </c>
      <c r="D91" s="8">
        <f t="shared" si="4"/>
        <v>40.125170799752183</v>
      </c>
      <c r="E91" s="8">
        <f t="shared" si="5"/>
        <v>41.156186140863724</v>
      </c>
    </row>
    <row r="92" spans="2:5" x14ac:dyDescent="0.2">
      <c r="B92" s="14">
        <f t="shared" si="6"/>
        <v>0.62499999999999878</v>
      </c>
      <c r="C92" s="12">
        <v>1.2413102029678866E-2</v>
      </c>
      <c r="D92" s="8">
        <f t="shared" si="4"/>
        <v>32.492373411020345</v>
      </c>
      <c r="E92" s="8">
        <f t="shared" si="5"/>
        <v>33.327264198727441</v>
      </c>
    </row>
    <row r="93" spans="2:5" x14ac:dyDescent="0.2">
      <c r="B93" s="14">
        <f t="shared" si="6"/>
        <v>0.6319444444444432</v>
      </c>
      <c r="C93" s="12">
        <v>1.046165372487644E-2</v>
      </c>
      <c r="D93" s="8">
        <f t="shared" si="4"/>
        <v>27.384287868797227</v>
      </c>
      <c r="E93" s="8">
        <f t="shared" si="5"/>
        <v>28.087926515945842</v>
      </c>
    </row>
    <row r="94" spans="2:5" x14ac:dyDescent="0.2">
      <c r="B94" s="14">
        <f t="shared" si="6"/>
        <v>0.63888888888888762</v>
      </c>
      <c r="C94" s="12">
        <v>1.1227412437896418E-2</v>
      </c>
      <c r="D94" s="8">
        <f t="shared" si="4"/>
        <v>29.388727853798393</v>
      </c>
      <c r="E94" s="8">
        <f t="shared" si="5"/>
        <v>30.143870540274023</v>
      </c>
    </row>
    <row r="95" spans="2:5" x14ac:dyDescent="0.2">
      <c r="B95" s="14">
        <f t="shared" si="6"/>
        <v>0.64583333333333204</v>
      </c>
      <c r="C95" s="12">
        <v>1.4214257232569499E-2</v>
      </c>
      <c r="D95" s="8">
        <f t="shared" si="4"/>
        <v>37.207053696705437</v>
      </c>
      <c r="E95" s="8">
        <f t="shared" si="5"/>
        <v>38.163088085949738</v>
      </c>
    </row>
    <row r="96" spans="2:5" x14ac:dyDescent="0.2">
      <c r="B96" s="14">
        <f t="shared" si="6"/>
        <v>0.65277777777777646</v>
      </c>
      <c r="C96" s="12">
        <v>6.767728985283202E-3</v>
      </c>
      <c r="D96" s="8">
        <f t="shared" si="4"/>
        <v>17.715118816283226</v>
      </c>
      <c r="E96" s="8">
        <f t="shared" si="5"/>
        <v>18.170308386948296</v>
      </c>
    </row>
    <row r="97" spans="2:5" x14ac:dyDescent="0.2">
      <c r="B97" s="14">
        <f t="shared" si="6"/>
        <v>0.65972222222222088</v>
      </c>
      <c r="C97" s="12">
        <v>8.6823627039333308E-3</v>
      </c>
      <c r="D97" s="8">
        <f t="shared" si="4"/>
        <v>22.72683897962099</v>
      </c>
      <c r="E97" s="8">
        <f t="shared" si="5"/>
        <v>23.310804584649787</v>
      </c>
    </row>
    <row r="98" spans="2:5" x14ac:dyDescent="0.2">
      <c r="B98" s="14">
        <f t="shared" si="6"/>
        <v>0.6666666666666653</v>
      </c>
      <c r="C98" s="12">
        <v>1.2770359995865937E-2</v>
      </c>
      <c r="D98" s="8">
        <f t="shared" ref="D98:D129" si="7">1000*A$5*C98/24.45</f>
        <v>33.427527187542736</v>
      </c>
      <c r="E98" s="8">
        <f t="shared" si="5"/>
        <v>34.286446730035813</v>
      </c>
    </row>
    <row r="99" spans="2:5" x14ac:dyDescent="0.2">
      <c r="B99" s="14">
        <f t="shared" si="6"/>
        <v>0.67361111111110972</v>
      </c>
      <c r="C99" s="12">
        <v>1.4031983788844734E-2</v>
      </c>
      <c r="D99" s="8">
        <f t="shared" si="7"/>
        <v>36.729937115994396</v>
      </c>
      <c r="E99" s="8">
        <f t="shared" si="5"/>
        <v>37.673712005667547</v>
      </c>
    </row>
    <row r="100" spans="2:5" x14ac:dyDescent="0.2">
      <c r="B100" s="14">
        <f t="shared" si="6"/>
        <v>0.68055555555555414</v>
      </c>
      <c r="C100" s="12">
        <v>1.1673597433545367E-2</v>
      </c>
      <c r="D100" s="8">
        <f t="shared" si="7"/>
        <v>30.556655858769062</v>
      </c>
      <c r="E100" s="8">
        <f t="shared" si="5"/>
        <v>31.341808428478533</v>
      </c>
    </row>
    <row r="101" spans="2:5" x14ac:dyDescent="0.2">
      <c r="B101" s="14">
        <f t="shared" si="6"/>
        <v>0.68749999999999856</v>
      </c>
      <c r="C101" s="12">
        <v>9.0332254938841963E-3</v>
      </c>
      <c r="D101" s="8">
        <f t="shared" si="7"/>
        <v>23.645252826527138</v>
      </c>
      <c r="E101" s="8">
        <f t="shared" si="5"/>
        <v>24.252817054235326</v>
      </c>
    </row>
    <row r="102" spans="2:5" x14ac:dyDescent="0.2">
      <c r="B102" s="14">
        <f t="shared" si="6"/>
        <v>0.69444444444444298</v>
      </c>
      <c r="C102" s="12">
        <v>1.6540005166417231E-2</v>
      </c>
      <c r="D102" s="8">
        <f t="shared" si="7"/>
        <v>43.294901049108496</v>
      </c>
      <c r="E102" s="8">
        <f t="shared" si="5"/>
        <v>44.407362536096429</v>
      </c>
    </row>
    <row r="103" spans="2:5" x14ac:dyDescent="0.2">
      <c r="B103" s="14">
        <f t="shared" si="6"/>
        <v>0.7013888888888874</v>
      </c>
      <c r="C103" s="12">
        <v>1.7560875040974123E-2</v>
      </c>
      <c r="D103" s="8">
        <f t="shared" si="7"/>
        <v>45.96711667167051</v>
      </c>
      <c r="E103" s="8">
        <f t="shared" si="5"/>
        <v>47.148240677638583</v>
      </c>
    </row>
    <row r="104" spans="2:5" x14ac:dyDescent="0.2">
      <c r="B104" s="14">
        <f t="shared" si="6"/>
        <v>0.70833333333333182</v>
      </c>
      <c r="C104" s="12">
        <v>6.0168763063318479E-3</v>
      </c>
      <c r="D104" s="8">
        <f t="shared" si="7"/>
        <v>15.74969667097089</v>
      </c>
      <c r="E104" s="8">
        <f t="shared" si="5"/>
        <v>16.154384764802622</v>
      </c>
    </row>
    <row r="105" spans="2:5" x14ac:dyDescent="0.2">
      <c r="B105" s="14">
        <f t="shared" si="6"/>
        <v>0.71527777777777624</v>
      </c>
      <c r="C105" s="12">
        <v>1.1776874854785466E-2</v>
      </c>
      <c r="D105" s="8">
        <f t="shared" si="7"/>
        <v>30.826993484919015</v>
      </c>
      <c r="E105" s="8">
        <f t="shared" si="5"/>
        <v>31.619092373716605</v>
      </c>
    </row>
    <row r="106" spans="2:5" x14ac:dyDescent="0.2">
      <c r="B106" s="14">
        <f t="shared" si="6"/>
        <v>0.72222222222222066</v>
      </c>
      <c r="C106" s="12">
        <v>1.0111917195614415E-2</v>
      </c>
      <c r="D106" s="8">
        <f t="shared" si="7"/>
        <v>26.46882210712976</v>
      </c>
      <c r="E106" s="8">
        <f t="shared" si="5"/>
        <v>27.148937882581407</v>
      </c>
    </row>
    <row r="107" spans="2:5" x14ac:dyDescent="0.2">
      <c r="B107" s="14">
        <f t="shared" si="6"/>
        <v>0.72916666666666508</v>
      </c>
      <c r="C107" s="12">
        <v>1.1287187044551795E-2</v>
      </c>
      <c r="D107" s="8">
        <f t="shared" si="7"/>
        <v>29.54519308185337</v>
      </c>
      <c r="E107" s="8">
        <f t="shared" si="5"/>
        <v>30.304356138766305</v>
      </c>
    </row>
    <row r="108" spans="2:5" x14ac:dyDescent="0.2">
      <c r="B108" s="14">
        <f t="shared" si="6"/>
        <v>0.7361111111111095</v>
      </c>
      <c r="C108" s="12">
        <v>1.0038142703489523E-2</v>
      </c>
      <c r="D108" s="8">
        <f t="shared" si="7"/>
        <v>26.275710962099367</v>
      </c>
      <c r="E108" s="8">
        <f t="shared" si="5"/>
        <v>26.950864751119614</v>
      </c>
    </row>
    <row r="109" spans="2:5" x14ac:dyDescent="0.2">
      <c r="B109" s="14">
        <f t="shared" si="6"/>
        <v>0.74305555555555391</v>
      </c>
      <c r="C109" s="12">
        <v>1.112233902216289E-2</v>
      </c>
      <c r="D109" s="8">
        <f t="shared" si="7"/>
        <v>29.113689055968305</v>
      </c>
      <c r="E109" s="8">
        <f t="shared" si="5"/>
        <v>29.861764626857589</v>
      </c>
    </row>
    <row r="110" spans="2:5" x14ac:dyDescent="0.2">
      <c r="B110" s="14">
        <f t="shared" si="6"/>
        <v>0.74999999999999833</v>
      </c>
      <c r="C110" s="12">
        <v>1.1478563243573289E-2</v>
      </c>
      <c r="D110" s="8">
        <f t="shared" si="7"/>
        <v>30.046136915692863</v>
      </c>
      <c r="E110" s="8">
        <f t="shared" si="5"/>
        <v>30.818171712898227</v>
      </c>
    </row>
    <row r="111" spans="2:5" x14ac:dyDescent="0.2">
      <c r="B111" s="14">
        <f t="shared" si="6"/>
        <v>0.75694444444444275</v>
      </c>
      <c r="C111" s="12">
        <v>1.4451756286300292E-2</v>
      </c>
      <c r="D111" s="8">
        <f t="shared" si="7"/>
        <v>37.828728111379085</v>
      </c>
      <c r="E111" s="8">
        <f t="shared" si="5"/>
        <v>38.800736410414416</v>
      </c>
    </row>
    <row r="112" spans="2:5" x14ac:dyDescent="0.2">
      <c r="B112" s="14">
        <f t="shared" si="6"/>
        <v>0.76388888888888717</v>
      </c>
      <c r="C112" s="12">
        <v>8.5819461666095873E-3</v>
      </c>
      <c r="D112" s="8">
        <f t="shared" si="7"/>
        <v>22.463989965767425</v>
      </c>
      <c r="E112" s="8">
        <f t="shared" si="5"/>
        <v>23.041201671428876</v>
      </c>
    </row>
    <row r="113" spans="2:5" x14ac:dyDescent="0.2">
      <c r="B113" s="14">
        <f t="shared" si="6"/>
        <v>0.77083333333333159</v>
      </c>
      <c r="C113" s="12">
        <v>1.3618084351917427E-2</v>
      </c>
      <c r="D113" s="8">
        <f t="shared" si="7"/>
        <v>35.646519366982218</v>
      </c>
      <c r="E113" s="8">
        <f t="shared" si="5"/>
        <v>36.56245586250526</v>
      </c>
    </row>
    <row r="114" spans="2:5" x14ac:dyDescent="0.2">
      <c r="B114" s="14">
        <f t="shared" si="6"/>
        <v>0.77777777777777601</v>
      </c>
      <c r="C114" s="12">
        <v>1.5132055283665791E-2</v>
      </c>
      <c r="D114" s="8">
        <f t="shared" si="7"/>
        <v>39.609469863174262</v>
      </c>
      <c r="E114" s="8">
        <f t="shared" si="5"/>
        <v>40.627234280577817</v>
      </c>
    </row>
    <row r="115" spans="2:5" x14ac:dyDescent="0.2">
      <c r="B115" s="14">
        <f t="shared" si="6"/>
        <v>0.78472222222222043</v>
      </c>
      <c r="C115" s="12">
        <v>1.4544481560973174E-2</v>
      </c>
      <c r="D115" s="8">
        <f t="shared" si="7"/>
        <v>38.071444576780493</v>
      </c>
      <c r="E115" s="8">
        <f t="shared" si="5"/>
        <v>39.049689469813593</v>
      </c>
    </row>
    <row r="116" spans="2:5" x14ac:dyDescent="0.2">
      <c r="B116" s="14">
        <f t="shared" si="6"/>
        <v>0.79166666666666485</v>
      </c>
      <c r="C116" s="12">
        <v>1.1304663405354874E-2</v>
      </c>
      <c r="D116" s="8">
        <f t="shared" si="7"/>
        <v>29.590938975162047</v>
      </c>
      <c r="E116" s="8">
        <f t="shared" si="5"/>
        <v>30.351277471751725</v>
      </c>
    </row>
    <row r="117" spans="2:5" x14ac:dyDescent="0.2">
      <c r="B117" s="14">
        <f t="shared" si="6"/>
        <v>0.79861111111110927</v>
      </c>
      <c r="C117" s="12">
        <v>1.3069903620087999E-2</v>
      </c>
      <c r="D117" s="8">
        <f t="shared" si="7"/>
        <v>34.211608657899056</v>
      </c>
      <c r="E117" s="8">
        <f t="shared" si="5"/>
        <v>35.090675155744748</v>
      </c>
    </row>
    <row r="118" spans="2:5" x14ac:dyDescent="0.2">
      <c r="B118" s="14">
        <f t="shared" si="6"/>
        <v>0.80555555555555369</v>
      </c>
      <c r="C118" s="12">
        <v>1.1388824338833391E-2</v>
      </c>
      <c r="D118" s="8">
        <f t="shared" si="7"/>
        <v>29.81123753314262</v>
      </c>
      <c r="E118" s="8">
        <f t="shared" si="5"/>
        <v>30.577236596114339</v>
      </c>
    </row>
    <row r="119" spans="2:5" x14ac:dyDescent="0.2">
      <c r="B119" s="14">
        <f t="shared" si="6"/>
        <v>0.81249999999999811</v>
      </c>
      <c r="C119" s="12">
        <v>1.3191471233068356E-2</v>
      </c>
      <c r="D119" s="8">
        <f t="shared" si="7"/>
        <v>34.529822450567472</v>
      </c>
      <c r="E119" s="8">
        <f t="shared" si="5"/>
        <v>35.417065444499173</v>
      </c>
    </row>
    <row r="120" spans="2:5" x14ac:dyDescent="0.2">
      <c r="B120" s="14">
        <f t="shared" si="6"/>
        <v>0.81944444444444253</v>
      </c>
      <c r="C120" s="12">
        <v>1.9564102652853823E-2</v>
      </c>
      <c r="D120" s="8">
        <f t="shared" si="7"/>
        <v>51.210739050414915</v>
      </c>
      <c r="E120" s="8">
        <f t="shared" si="5"/>
        <v>52.526597812839519</v>
      </c>
    </row>
    <row r="121" spans="2:5" x14ac:dyDescent="0.2">
      <c r="B121" s="14">
        <f t="shared" si="6"/>
        <v>0.82638888888888695</v>
      </c>
      <c r="C121" s="12">
        <v>8.1949734619007168E-3</v>
      </c>
      <c r="D121" s="8">
        <f t="shared" si="7"/>
        <v>21.451055278594922</v>
      </c>
      <c r="E121" s="8">
        <f t="shared" si="5"/>
        <v>22.002239650759631</v>
      </c>
    </row>
    <row r="122" spans="2:5" x14ac:dyDescent="0.2">
      <c r="B122" s="14">
        <f t="shared" si="6"/>
        <v>0.83333333333333137</v>
      </c>
      <c r="C122" s="12">
        <v>6.4132532482720044E-3</v>
      </c>
      <c r="D122" s="8">
        <f t="shared" si="7"/>
        <v>16.787247766437964</v>
      </c>
      <c r="E122" s="8">
        <f t="shared" si="5"/>
        <v>17.21859571181157</v>
      </c>
    </row>
    <row r="123" spans="2:5" x14ac:dyDescent="0.2">
      <c r="B123" s="14">
        <f t="shared" si="6"/>
        <v>0.84027777777777579</v>
      </c>
      <c r="C123" s="12">
        <v>1.3606627776055338E-2</v>
      </c>
      <c r="D123" s="8">
        <f t="shared" si="7"/>
        <v>35.616530783948534</v>
      </c>
      <c r="E123" s="8">
        <f t="shared" si="5"/>
        <v>36.531696723520042</v>
      </c>
    </row>
    <row r="124" spans="2:5" x14ac:dyDescent="0.2">
      <c r="B124" s="14">
        <f t="shared" si="6"/>
        <v>0.84722222222222021</v>
      </c>
      <c r="C124" s="12">
        <v>8.9192582283418621E-3</v>
      </c>
      <c r="D124" s="8">
        <f t="shared" si="7"/>
        <v>23.346933603839638</v>
      </c>
      <c r="E124" s="8">
        <f t="shared" si="5"/>
        <v>23.946832525980049</v>
      </c>
    </row>
    <row r="125" spans="2:5" x14ac:dyDescent="0.2">
      <c r="B125" s="14">
        <f t="shared" si="6"/>
        <v>0.85416666666666463</v>
      </c>
      <c r="C125" s="12">
        <v>1.493929328773011E-2</v>
      </c>
      <c r="D125" s="8">
        <f t="shared" si="7"/>
        <v>39.104898585469407</v>
      </c>
      <c r="E125" s="8">
        <f t="shared" si="5"/>
        <v>40.109698055493823</v>
      </c>
    </row>
    <row r="126" spans="2:5" x14ac:dyDescent="0.2">
      <c r="B126" s="14">
        <f t="shared" si="6"/>
        <v>0.86111111111110905</v>
      </c>
      <c r="C126" s="12">
        <v>1.1740240416545087E-2</v>
      </c>
      <c r="D126" s="8">
        <f t="shared" si="7"/>
        <v>30.73109965885013</v>
      </c>
      <c r="E126" s="8">
        <f t="shared" si="5"/>
        <v>31.520734557991741</v>
      </c>
    </row>
    <row r="127" spans="2:5" x14ac:dyDescent="0.2">
      <c r="B127" s="14">
        <f t="shared" si="6"/>
        <v>0.86805555555555347</v>
      </c>
      <c r="C127" s="12">
        <v>1.0779896767938739E-2</v>
      </c>
      <c r="D127" s="8">
        <f t="shared" si="7"/>
        <v>28.217316693172979</v>
      </c>
      <c r="E127" s="8">
        <f t="shared" si="5"/>
        <v>28.942359996810303</v>
      </c>
    </row>
    <row r="128" spans="2:5" x14ac:dyDescent="0.2">
      <c r="B128" s="14">
        <f t="shared" si="6"/>
        <v>0.87499999999999789</v>
      </c>
      <c r="C128" s="12">
        <v>1.2439512365664639E-2</v>
      </c>
      <c r="D128" s="8">
        <f t="shared" si="7"/>
        <v>32.561504760839952</v>
      </c>
      <c r="E128" s="8">
        <f t="shared" si="5"/>
        <v>33.398171876991142</v>
      </c>
    </row>
    <row r="129" spans="2:5" x14ac:dyDescent="0.2">
      <c r="B129" s="14">
        <f t="shared" si="6"/>
        <v>0.88194444444444231</v>
      </c>
      <c r="C129" s="12">
        <v>1.1034812571193623E-2</v>
      </c>
      <c r="D129" s="8">
        <f t="shared" si="7"/>
        <v>28.884580963451612</v>
      </c>
      <c r="E129" s="8">
        <f t="shared" si="5"/>
        <v>29.626769607171504</v>
      </c>
    </row>
    <row r="130" spans="2:5" x14ac:dyDescent="0.2">
      <c r="B130" s="14">
        <f t="shared" si="6"/>
        <v>0.88888888888888673</v>
      </c>
      <c r="C130" s="12">
        <v>1.2427110386901365E-2</v>
      </c>
      <c r="D130" s="8">
        <f t="shared" ref="D130:D146" si="8">1000*A$5*C130/24.45</f>
        <v>32.5290415035455</v>
      </c>
      <c r="E130" s="8">
        <f t="shared" si="5"/>
        <v>33.364874477046925</v>
      </c>
    </row>
    <row r="131" spans="2:5" x14ac:dyDescent="0.2">
      <c r="B131" s="14">
        <f t="shared" si="6"/>
        <v>0.89583333333333115</v>
      </c>
      <c r="C131" s="12">
        <v>1.3693147476166692E-2</v>
      </c>
      <c r="D131" s="8">
        <f t="shared" si="8"/>
        <v>35.843003618595837</v>
      </c>
      <c r="E131" s="8">
        <f t="shared" ref="E131:E146" si="9">((1.01325*(273.15+A$11)/A$8/(273.15+25))*D131)</f>
        <v>36.763988772446375</v>
      </c>
    </row>
    <row r="132" spans="2:5" x14ac:dyDescent="0.2">
      <c r="B132" s="14">
        <f t="shared" ref="B132:B146" si="10">B131+TIME(0,A$2,0)</f>
        <v>0.90277777777777557</v>
      </c>
      <c r="C132" s="12">
        <v>1.1679260748213099E-2</v>
      </c>
      <c r="D132" s="8">
        <f t="shared" si="8"/>
        <v>30.571480077122224</v>
      </c>
      <c r="E132" s="8">
        <f t="shared" si="9"/>
        <v>31.357013554781432</v>
      </c>
    </row>
    <row r="133" spans="2:5" x14ac:dyDescent="0.2">
      <c r="B133" s="14">
        <f t="shared" si="10"/>
        <v>0.90972222222221999</v>
      </c>
      <c r="C133" s="12">
        <v>1.2856044648569971E-2</v>
      </c>
      <c r="D133" s="8">
        <f t="shared" si="8"/>
        <v>33.651814213025688</v>
      </c>
      <c r="E133" s="8">
        <f t="shared" si="9"/>
        <v>34.516496805481573</v>
      </c>
    </row>
    <row r="134" spans="2:5" x14ac:dyDescent="0.2">
      <c r="B134" s="14">
        <f t="shared" si="10"/>
        <v>0.91666666666666441</v>
      </c>
      <c r="C134" s="12">
        <v>9.3172116841065966E-3</v>
      </c>
      <c r="D134" s="8">
        <f t="shared" si="8"/>
        <v>24.388611361260619</v>
      </c>
      <c r="E134" s="8">
        <f t="shared" si="9"/>
        <v>25.015276169426926</v>
      </c>
    </row>
    <row r="135" spans="2:5" x14ac:dyDescent="0.2">
      <c r="B135" s="14">
        <f t="shared" si="10"/>
        <v>0.92361111111110883</v>
      </c>
      <c r="C135" s="12">
        <v>1.2256250686331186E-2</v>
      </c>
      <c r="D135" s="8">
        <f t="shared" si="8"/>
        <v>32.081801387533574</v>
      </c>
      <c r="E135" s="8">
        <f t="shared" si="9"/>
        <v>32.906142536537359</v>
      </c>
    </row>
    <row r="136" spans="2:5" x14ac:dyDescent="0.2">
      <c r="B136" s="14">
        <f t="shared" si="10"/>
        <v>0.93055555555555325</v>
      </c>
      <c r="C136" s="12">
        <v>1.5203061452230719E-2</v>
      </c>
      <c r="D136" s="8">
        <f t="shared" si="8"/>
        <v>39.795334680685727</v>
      </c>
      <c r="E136" s="8">
        <f t="shared" si="9"/>
        <v>40.817874890301695</v>
      </c>
    </row>
    <row r="137" spans="2:5" x14ac:dyDescent="0.2">
      <c r="B137" s="14">
        <f t="shared" si="10"/>
        <v>0.93749999999999767</v>
      </c>
      <c r="C137" s="12">
        <v>1.0378563578290938E-2</v>
      </c>
      <c r="D137" s="8">
        <f t="shared" si="8"/>
        <v>27.166792188573417</v>
      </c>
      <c r="E137" s="8">
        <f t="shared" si="9"/>
        <v>27.864842289219503</v>
      </c>
    </row>
    <row r="138" spans="2:5" x14ac:dyDescent="0.2">
      <c r="B138" s="14">
        <f t="shared" si="10"/>
        <v>0.94444444444444209</v>
      </c>
      <c r="C138" s="12">
        <v>1.5126392475226577E-2</v>
      </c>
      <c r="D138" s="8">
        <f t="shared" si="8"/>
        <v>39.594646969918237</v>
      </c>
      <c r="E138" s="8">
        <f t="shared" si="9"/>
        <v>40.6120305134204</v>
      </c>
    </row>
    <row r="139" spans="2:5" x14ac:dyDescent="0.2">
      <c r="B139" s="14">
        <f t="shared" si="10"/>
        <v>0.95138888888888651</v>
      </c>
      <c r="C139" s="12">
        <v>1.3202270092359246E-2</v>
      </c>
      <c r="D139" s="8">
        <f t="shared" si="8"/>
        <v>34.558089403312543</v>
      </c>
      <c r="E139" s="8">
        <f t="shared" si="9"/>
        <v>35.446058715945092</v>
      </c>
    </row>
    <row r="140" spans="2:5" x14ac:dyDescent="0.2">
      <c r="B140" s="14">
        <f t="shared" si="10"/>
        <v>0.95833333333333093</v>
      </c>
      <c r="C140" s="12">
        <v>8.0046171782764634E-3</v>
      </c>
      <c r="D140" s="8">
        <f t="shared" si="8"/>
        <v>20.952781161950661</v>
      </c>
      <c r="E140" s="8">
        <f t="shared" si="9"/>
        <v>21.49116239214489</v>
      </c>
    </row>
    <row r="141" spans="2:5" x14ac:dyDescent="0.2">
      <c r="B141" s="14">
        <f t="shared" si="10"/>
        <v>0.96527777777777535</v>
      </c>
      <c r="C141" s="12">
        <v>1.0728790836805203E-2</v>
      </c>
      <c r="D141" s="8">
        <f t="shared" si="8"/>
        <v>28.083542476708917</v>
      </c>
      <c r="E141" s="8">
        <f t="shared" si="9"/>
        <v>28.805148454930034</v>
      </c>
    </row>
    <row r="142" spans="2:5" x14ac:dyDescent="0.2">
      <c r="B142" s="14">
        <f t="shared" si="10"/>
        <v>0.97222222222221977</v>
      </c>
      <c r="C142" s="12">
        <v>1.6161316485583808E-2</v>
      </c>
      <c r="D142" s="8">
        <f t="shared" si="8"/>
        <v>42.303650514411601</v>
      </c>
      <c r="E142" s="8">
        <f t="shared" si="9"/>
        <v>43.390641841702077</v>
      </c>
    </row>
    <row r="143" spans="2:5" x14ac:dyDescent="0.2">
      <c r="B143" s="14">
        <f t="shared" si="10"/>
        <v>0.97916666666666419</v>
      </c>
      <c r="C143" s="12">
        <v>1.1046946772919494E-2</v>
      </c>
      <c r="D143" s="8">
        <f t="shared" si="8"/>
        <v>28.916343291077613</v>
      </c>
      <c r="E143" s="8">
        <f t="shared" si="9"/>
        <v>29.659348067075552</v>
      </c>
    </row>
    <row r="144" spans="2:5" x14ac:dyDescent="0.2">
      <c r="B144" s="14">
        <f t="shared" si="10"/>
        <v>0.98611111111110861</v>
      </c>
      <c r="C144" s="12">
        <v>1.3603212947109738E-2</v>
      </c>
      <c r="D144" s="8">
        <f t="shared" si="8"/>
        <v>35.607592172393588</v>
      </c>
      <c r="E144" s="8">
        <f t="shared" si="9"/>
        <v>36.522528434546714</v>
      </c>
    </row>
    <row r="145" spans="2:5" x14ac:dyDescent="0.2">
      <c r="B145" s="14">
        <f t="shared" si="10"/>
        <v>0.99305555555555303</v>
      </c>
      <c r="C145" s="12">
        <v>1.4428008372145541E-2</v>
      </c>
      <c r="D145" s="8">
        <f t="shared" si="8"/>
        <v>37.76656588209876</v>
      </c>
      <c r="E145" s="8">
        <f t="shared" si="9"/>
        <v>38.736976924082015</v>
      </c>
    </row>
    <row r="146" spans="2:5" x14ac:dyDescent="0.2">
      <c r="B146" s="14">
        <f t="shared" si="10"/>
        <v>0.99999999999999745</v>
      </c>
      <c r="C146" s="12">
        <v>1.479698213722842E-2</v>
      </c>
      <c r="D146" s="8">
        <f t="shared" si="8"/>
        <v>38.73238678047521</v>
      </c>
      <c r="E146" s="8">
        <f t="shared" si="9"/>
        <v>39.727614568235367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1769-E6DC-AC4A-BC60-534C81EA1912}">
  <dimension ref="A1:K146"/>
  <sheetViews>
    <sheetView zoomScale="170" zoomScaleNormal="170" workbookViewId="0">
      <selection activeCell="A5" sqref="A5"/>
    </sheetView>
  </sheetViews>
  <sheetFormatPr baseColWidth="10" defaultRowHeight="16" x14ac:dyDescent="0.2"/>
  <cols>
    <col min="1" max="4" width="10.83203125" style="1"/>
    <col min="5" max="5" width="2.1640625" style="1" bestFit="1" customWidth="1"/>
    <col min="6" max="6" width="14.83203125" style="1" bestFit="1" customWidth="1"/>
    <col min="7" max="7" width="11.6640625" style="1" bestFit="1" customWidth="1"/>
    <col min="8" max="8" width="10.83203125" style="1"/>
  </cols>
  <sheetData>
    <row r="1" spans="1:11" ht="19" x14ac:dyDescent="0.2">
      <c r="A1" s="7" t="s">
        <v>1</v>
      </c>
      <c r="B1" s="3" t="s">
        <v>0</v>
      </c>
      <c r="C1" s="3" t="s">
        <v>7</v>
      </c>
      <c r="D1" s="3" t="s">
        <v>14</v>
      </c>
      <c r="E1" s="3"/>
      <c r="F1" s="3" t="s">
        <v>16</v>
      </c>
      <c r="G1" s="3" t="s">
        <v>15</v>
      </c>
      <c r="H1" s="3"/>
      <c r="I1" s="3" t="s">
        <v>20</v>
      </c>
      <c r="J1" s="4"/>
      <c r="K1" s="4"/>
    </row>
    <row r="2" spans="1:11" x14ac:dyDescent="0.2">
      <c r="A2" s="1">
        <f>Dados!A2</f>
        <v>10</v>
      </c>
      <c r="B2" s="11">
        <f>ROUND(C2*60*24,0)</f>
        <v>0</v>
      </c>
      <c r="C2" s="2">
        <f>Dados!B2</f>
        <v>0</v>
      </c>
      <c r="D2" s="10">
        <f>Dados!E2</f>
        <v>26.913848063822659</v>
      </c>
      <c r="F2" s="8">
        <f>0</f>
        <v>0</v>
      </c>
      <c r="G2" s="8">
        <f>G3</f>
        <v>35.454597090461313</v>
      </c>
      <c r="H2" s="8"/>
      <c r="I2" s="8">
        <f>MAX(G2:G146)</f>
        <v>37.517427448401456</v>
      </c>
    </row>
    <row r="3" spans="1:11" ht="18" x14ac:dyDescent="0.2">
      <c r="B3" s="11">
        <f t="shared" ref="B3:B66" si="0">ROUND(C3*60*24,0)</f>
        <v>10</v>
      </c>
      <c r="C3" s="2">
        <f>Dados!B3</f>
        <v>6.9444444444444441E-3</v>
      </c>
      <c r="D3" s="10">
        <f>Dados!E3</f>
        <v>29.932936282228951</v>
      </c>
      <c r="E3" s="1" t="str">
        <f t="shared" ref="E3:E7" si="1">IF(ROUND(B3/A$5,0)=B3/A$5,1,"")</f>
        <v/>
      </c>
      <c r="F3" s="8">
        <f>0.5*(D3+D2)*A$2</f>
        <v>284.23392173025803</v>
      </c>
      <c r="G3" s="8">
        <f>IF(E3=1,SUM(INDEX(F$2:F$146,(B3/A$2)+1,1):INDEX(F$2:F$146,(B3/A$2)+2-A$7,1))/A$5,G4)</f>
        <v>35.454597090461313</v>
      </c>
      <c r="I3" s="3" t="s">
        <v>21</v>
      </c>
    </row>
    <row r="4" spans="1:11" x14ac:dyDescent="0.2">
      <c r="A4" s="7" t="s">
        <v>4</v>
      </c>
      <c r="B4" s="11">
        <f t="shared" si="0"/>
        <v>20</v>
      </c>
      <c r="C4" s="2">
        <f>Dados!B4</f>
        <v>1.3888888888888888E-2</v>
      </c>
      <c r="D4" s="10">
        <f>Dados!E4</f>
        <v>46.553839911929167</v>
      </c>
      <c r="E4" s="1" t="str">
        <f t="shared" si="1"/>
        <v/>
      </c>
      <c r="F4" s="8">
        <f>0.5*(D4+D3)*A$2</f>
        <v>382.4338809707906</v>
      </c>
      <c r="G4" s="8">
        <f>IF(E4=1,SUM(INDEX(F$2:F$146,(B4/A$2)+1,1):INDEX(F$2:F$146,(B4/A$2)+2-A$7,1))/A$5,G5)</f>
        <v>35.454597090461313</v>
      </c>
      <c r="I4" s="8">
        <f>MIN(G2:G146)</f>
        <v>28.228549001981992</v>
      </c>
    </row>
    <row r="5" spans="1:11" x14ac:dyDescent="0.2">
      <c r="A5" s="12">
        <v>60</v>
      </c>
      <c r="B5" s="11">
        <f t="shared" si="0"/>
        <v>30</v>
      </c>
      <c r="C5" s="2">
        <f>Dados!B5</f>
        <v>2.0833333333333332E-2</v>
      </c>
      <c r="D5" s="10">
        <f>Dados!E5</f>
        <v>42.812174771736487</v>
      </c>
      <c r="E5" s="1" t="str">
        <f t="shared" si="1"/>
        <v/>
      </c>
      <c r="F5" s="8">
        <f t="shared" ref="F5:F67" si="2">0.5*(D5+D4)*A$2</f>
        <v>446.83007341832825</v>
      </c>
      <c r="G5" s="8">
        <f>IF(E5=1,SUM(INDEX(F$2:F$146,(B5/A$2)+1,1):INDEX(F$2:F$146,(B5/A$2)+2-A$7,1))/A$5,G6)</f>
        <v>35.454597090461313</v>
      </c>
    </row>
    <row r="6" spans="1:11" x14ac:dyDescent="0.2">
      <c r="A6" s="3" t="s">
        <v>5</v>
      </c>
      <c r="B6" s="11">
        <f t="shared" si="0"/>
        <v>40</v>
      </c>
      <c r="C6" s="2">
        <f>Dados!B6</f>
        <v>2.7777777777777776E-2</v>
      </c>
      <c r="D6" s="10">
        <f>Dados!E6</f>
        <v>33.861812670764429</v>
      </c>
      <c r="E6" s="13" t="str">
        <f>IF(ROUND(B6/A$5,0)=B6/A$5,1,"")</f>
        <v/>
      </c>
      <c r="F6" s="8">
        <f t="shared" si="2"/>
        <v>383.36993721250457</v>
      </c>
      <c r="G6" s="8">
        <f>IF(E6=1,SUM(INDEX(F$2:F$146,(B6/A$2)+1,1):INDEX(F$2:F$146,(B6/A$2)+2-A$7,1))/A$5,G7)</f>
        <v>35.454597090461313</v>
      </c>
    </row>
    <row r="7" spans="1:11" x14ac:dyDescent="0.2">
      <c r="A7" s="1">
        <f>A5/A2</f>
        <v>6</v>
      </c>
      <c r="B7" s="11">
        <f t="shared" si="0"/>
        <v>50</v>
      </c>
      <c r="C7" s="2">
        <f>Dados!B7</f>
        <v>3.4722222222222224E-2</v>
      </c>
      <c r="D7" s="10">
        <f>Dados!E7</f>
        <v>33.950316065747316</v>
      </c>
      <c r="E7" s="1" t="str">
        <f t="shared" si="1"/>
        <v/>
      </c>
      <c r="F7" s="8">
        <f t="shared" si="2"/>
        <v>339.06064368255869</v>
      </c>
      <c r="G7" s="8">
        <f>IF(E7=1,SUM(INDEX(F$2:F$146,(B7/A$2)+1,1):INDEX(F$2:F$146,(B7/A$2)+2-A$7,1))/A$5,G8)</f>
        <v>35.454597090461313</v>
      </c>
    </row>
    <row r="8" spans="1:11" x14ac:dyDescent="0.2">
      <c r="B8" s="11">
        <f t="shared" si="0"/>
        <v>60</v>
      </c>
      <c r="C8" s="2">
        <f>Dados!B8</f>
        <v>4.1666666666666671E-2</v>
      </c>
      <c r="D8" s="10">
        <f>Dados!E8</f>
        <v>24.319157616900398</v>
      </c>
      <c r="E8" s="1">
        <f t="shared" ref="E8:E39" si="3">IF(ROUND(B8/A$5,0)=B8/A$5,1,"")</f>
        <v>1</v>
      </c>
      <c r="F8" s="8">
        <f>0.5*(D8+D7)*A$2</f>
        <v>291.34736841323854</v>
      </c>
      <c r="G8" s="8">
        <f>IF(E8=1,SUM(INDEX(F$2:F$146,(B8/A$2)+1,1):INDEX(F$2:F$146,(B8/A$2)+2-A$7,1))/A$5,G9)</f>
        <v>35.454597090461313</v>
      </c>
    </row>
    <row r="9" spans="1:11" x14ac:dyDescent="0.2">
      <c r="B9" s="11">
        <f t="shared" si="0"/>
        <v>70</v>
      </c>
      <c r="C9" s="2">
        <f>Dados!B9</f>
        <v>4.8611111111111119E-2</v>
      </c>
      <c r="D9" s="10">
        <f>Dados!E9</f>
        <v>45.476438119258447</v>
      </c>
      <c r="E9" s="1" t="str">
        <f t="shared" si="3"/>
        <v/>
      </c>
      <c r="F9" s="8">
        <f t="shared" si="2"/>
        <v>348.97797868079419</v>
      </c>
      <c r="G9" s="8">
        <f>IF(E9=1,SUM(INDEX(F$2:F$146,(B9/A$2)+1,1):INDEX(F$2:F$146,(B9/A$2)+2-A$7,1))/A$5,G10)</f>
        <v>33.463045571389522</v>
      </c>
    </row>
    <row r="10" spans="1:11" x14ac:dyDescent="0.2">
      <c r="B10" s="11">
        <f t="shared" si="0"/>
        <v>80</v>
      </c>
      <c r="C10" s="2">
        <f>Dados!B10</f>
        <v>5.5555555555555566E-2</v>
      </c>
      <c r="D10" s="10">
        <f>Dados!E10</f>
        <v>40.554222892099524</v>
      </c>
      <c r="E10" s="1" t="str">
        <f t="shared" si="3"/>
        <v/>
      </c>
      <c r="F10" s="8">
        <f t="shared" si="2"/>
        <v>430.15330505678992</v>
      </c>
      <c r="G10" s="8">
        <f>IF(E10=1,SUM(INDEX(F$2:F$146,(B10/A$2)+1,1):INDEX(F$2:F$146,(B10/A$2)+2-A$7,1))/A$5,G11)</f>
        <v>33.463045571389522</v>
      </c>
    </row>
    <row r="11" spans="1:11" x14ac:dyDescent="0.2">
      <c r="A11" s="9"/>
      <c r="B11" s="11">
        <f t="shared" si="0"/>
        <v>90</v>
      </c>
      <c r="C11" s="2">
        <f>Dados!B11</f>
        <v>6.2500000000000014E-2</v>
      </c>
      <c r="D11" s="10">
        <f>Dados!E11</f>
        <v>31.924209394715117</v>
      </c>
      <c r="E11" s="1" t="str">
        <f t="shared" si="3"/>
        <v/>
      </c>
      <c r="F11" s="8">
        <f t="shared" si="2"/>
        <v>362.39216143407316</v>
      </c>
      <c r="G11" s="8">
        <f>IF(E11=1,SUM(INDEX(F$2:F$146,(B11/A$2)+1,1):INDEX(F$2:F$146,(B11/A$2)+2-A$7,1))/A$5,G12)</f>
        <v>33.463045571389522</v>
      </c>
    </row>
    <row r="12" spans="1:11" x14ac:dyDescent="0.2">
      <c r="B12" s="11">
        <f t="shared" si="0"/>
        <v>100</v>
      </c>
      <c r="C12" s="2">
        <f>Dados!B12</f>
        <v>6.9444444444444461E-2</v>
      </c>
      <c r="D12" s="10">
        <f>Dados!E12</f>
        <v>31.940234089517503</v>
      </c>
      <c r="E12" s="1" t="str">
        <f t="shared" si="3"/>
        <v/>
      </c>
      <c r="F12" s="8">
        <f t="shared" si="2"/>
        <v>319.32221742116315</v>
      </c>
      <c r="G12" s="8">
        <f>IF(E12=1,SUM(INDEX(F$2:F$146,(B12/A$2)+1,1):INDEX(F$2:F$146,(B12/A$2)+2-A$7,1))/A$5,G13)</f>
        <v>33.463045571389522</v>
      </c>
    </row>
    <row r="13" spans="1:11" x14ac:dyDescent="0.2">
      <c r="B13" s="11">
        <f t="shared" si="0"/>
        <v>110</v>
      </c>
      <c r="C13" s="2">
        <f>Dados!B13</f>
        <v>7.6388888888888909E-2</v>
      </c>
      <c r="D13" s="10">
        <f>Dados!E13</f>
        <v>18.705284928062383</v>
      </c>
      <c r="E13" s="1" t="str">
        <f t="shared" si="3"/>
        <v/>
      </c>
      <c r="F13" s="8">
        <f t="shared" si="2"/>
        <v>253.22759508789943</v>
      </c>
      <c r="G13" s="8">
        <f>IF(E13=1,SUM(INDEX(F$2:F$146,(B13/A$2)+1,1):INDEX(F$2:F$146,(B13/A$2)+2-A$7,1))/A$5,G14)</f>
        <v>33.463045571389522</v>
      </c>
    </row>
    <row r="14" spans="1:11" x14ac:dyDescent="0.2">
      <c r="B14" s="11">
        <f t="shared" si="0"/>
        <v>120</v>
      </c>
      <c r="C14" s="2">
        <f>Dados!B14</f>
        <v>8.3333333333333356E-2</v>
      </c>
      <c r="D14" s="10">
        <f>Dados!E14</f>
        <v>40.036610392467885</v>
      </c>
      <c r="E14" s="1">
        <f t="shared" si="3"/>
        <v>1</v>
      </c>
      <c r="F14" s="8">
        <f t="shared" si="2"/>
        <v>293.70947660265136</v>
      </c>
      <c r="G14" s="8">
        <f>IF(E14=1,SUM(INDEX(F$2:F$146,(B14/A$2)+1,1):INDEX(F$2:F$146,(B14/A$2)+2-A$7,1))/A$5,G15)</f>
        <v>33.463045571389522</v>
      </c>
    </row>
    <row r="15" spans="1:11" x14ac:dyDescent="0.2">
      <c r="B15" s="11">
        <f t="shared" si="0"/>
        <v>130</v>
      </c>
      <c r="C15" s="2">
        <f>Dados!B15</f>
        <v>9.0277777777777804E-2</v>
      </c>
      <c r="D15" s="10">
        <f>Dados!E15</f>
        <v>42.600031509962214</v>
      </c>
      <c r="E15" s="1" t="str">
        <f t="shared" si="3"/>
        <v/>
      </c>
      <c r="F15" s="8">
        <f t="shared" si="2"/>
        <v>413.18320951215048</v>
      </c>
      <c r="G15" s="8">
        <f>IF(E15=1,SUM(INDEX(F$2:F$146,(B15/A$2)+1,1):INDEX(F$2:F$146,(B15/A$2)+2-A$7,1))/A$5,G16)</f>
        <v>36.786881882216285</v>
      </c>
    </row>
    <row r="16" spans="1:11" x14ac:dyDescent="0.2">
      <c r="B16" s="11">
        <f t="shared" si="0"/>
        <v>140</v>
      </c>
      <c r="C16" s="2">
        <f>Dados!B16</f>
        <v>9.7222222222222252E-2</v>
      </c>
      <c r="D16" s="10">
        <f>Dados!E16</f>
        <v>47.589680706666925</v>
      </c>
      <c r="E16" s="1" t="str">
        <f t="shared" si="3"/>
        <v/>
      </c>
      <c r="F16" s="8">
        <f t="shared" si="2"/>
        <v>450.94856108314571</v>
      </c>
      <c r="G16" s="8">
        <f>IF(E16=1,SUM(INDEX(F$2:F$146,(B16/A$2)+1,1):INDEX(F$2:F$146,(B16/A$2)+2-A$7,1))/A$5,G17)</f>
        <v>36.786881882216285</v>
      </c>
    </row>
    <row r="17" spans="2:7" x14ac:dyDescent="0.2">
      <c r="B17" s="11">
        <f t="shared" si="0"/>
        <v>150</v>
      </c>
      <c r="C17" s="2">
        <f>Dados!B17</f>
        <v>0.1041666666666667</v>
      </c>
      <c r="D17" s="10">
        <f>Dados!E17</f>
        <v>28.454239209445952</v>
      </c>
      <c r="E17" s="1" t="str">
        <f t="shared" si="3"/>
        <v/>
      </c>
      <c r="F17" s="8">
        <f t="shared" si="2"/>
        <v>380.21959958056442</v>
      </c>
      <c r="G17" s="8">
        <f>IF(E17=1,SUM(INDEX(F$2:F$146,(B17/A$2)+1,1):INDEX(F$2:F$146,(B17/A$2)+2-A$7,1))/A$5,G18)</f>
        <v>36.786881882216285</v>
      </c>
    </row>
    <row r="18" spans="2:7" x14ac:dyDescent="0.2">
      <c r="B18" s="11">
        <f t="shared" si="0"/>
        <v>160</v>
      </c>
      <c r="C18" s="2">
        <f>Dados!B18</f>
        <v>0.11111111111111115</v>
      </c>
      <c r="D18" s="10">
        <f>Dados!E18</f>
        <v>25.050373657882385</v>
      </c>
      <c r="E18" s="1" t="str">
        <f t="shared" si="3"/>
        <v/>
      </c>
      <c r="F18" s="8">
        <f t="shared" si="2"/>
        <v>267.52306433664165</v>
      </c>
      <c r="G18" s="8">
        <f>IF(E18=1,SUM(INDEX(F$2:F$146,(B18/A$2)+1,1):INDEX(F$2:F$146,(B18/A$2)+2-A$7,1))/A$5,G19)</f>
        <v>36.786881882216285</v>
      </c>
    </row>
    <row r="19" spans="2:7" x14ac:dyDescent="0.2">
      <c r="B19" s="11">
        <f t="shared" si="0"/>
        <v>170</v>
      </c>
      <c r="C19" s="2">
        <f>Dados!B19</f>
        <v>0.11805555555555559</v>
      </c>
      <c r="D19" s="10">
        <f>Dados!E19</f>
        <v>40.975491265024949</v>
      </c>
      <c r="E19" s="1" t="str">
        <f t="shared" si="3"/>
        <v/>
      </c>
      <c r="F19" s="8">
        <f t="shared" si="2"/>
        <v>330.12932461453664</v>
      </c>
      <c r="G19" s="8">
        <f>IF(E19=1,SUM(INDEX(F$2:F$146,(B19/A$2)+1,1):INDEX(F$2:F$146,(B19/A$2)+2-A$7,1))/A$5,G20)</f>
        <v>36.786881882216285</v>
      </c>
    </row>
    <row r="20" spans="2:7" x14ac:dyDescent="0.2">
      <c r="B20" s="11">
        <f t="shared" si="0"/>
        <v>180</v>
      </c>
      <c r="C20" s="2">
        <f>Dados!B20</f>
        <v>0.12500000000000003</v>
      </c>
      <c r="D20" s="10">
        <f>Dados!E20</f>
        <v>32.066339496162577</v>
      </c>
      <c r="E20" s="1">
        <f t="shared" si="3"/>
        <v>1</v>
      </c>
      <c r="F20" s="8">
        <f t="shared" si="2"/>
        <v>365.2091538059376</v>
      </c>
      <c r="G20" s="8">
        <f>IF(E20=1,SUM(INDEX(F$2:F$146,(B20/A$2)+1,1):INDEX(F$2:F$146,(B20/A$2)+2-A$7,1))/A$5,G21)</f>
        <v>36.786881882216285</v>
      </c>
    </row>
    <row r="21" spans="2:7" x14ac:dyDescent="0.2">
      <c r="B21" s="11">
        <f t="shared" si="0"/>
        <v>190</v>
      </c>
      <c r="C21" s="2">
        <f>Dados!B21</f>
        <v>0.13194444444444448</v>
      </c>
      <c r="D21" s="10">
        <f>Dados!E21</f>
        <v>40.897437181337452</v>
      </c>
      <c r="E21" s="1" t="str">
        <f t="shared" si="3"/>
        <v/>
      </c>
      <c r="F21" s="8">
        <f t="shared" si="2"/>
        <v>364.81888338750014</v>
      </c>
      <c r="G21" s="8">
        <f>IF(E21=1,SUM(INDEX(F$2:F$146,(B21/A$2)+1,1):INDEX(F$2:F$146,(B21/A$2)+2-A$7,1))/A$5,G22)</f>
        <v>32.237752291275733</v>
      </c>
    </row>
    <row r="22" spans="2:7" x14ac:dyDescent="0.2">
      <c r="B22" s="11">
        <f t="shared" si="0"/>
        <v>200</v>
      </c>
      <c r="C22" s="2">
        <f>Dados!B22</f>
        <v>0.13888888888888892</v>
      </c>
      <c r="D22" s="10">
        <f>Dados!E22</f>
        <v>33.132606516060008</v>
      </c>
      <c r="E22" s="1" t="str">
        <f t="shared" si="3"/>
        <v/>
      </c>
      <c r="F22" s="8">
        <f t="shared" si="2"/>
        <v>370.15021848698728</v>
      </c>
      <c r="G22" s="8">
        <f>IF(E22=1,SUM(INDEX(F$2:F$146,(B22/A$2)+1,1):INDEX(F$2:F$146,(B22/A$2)+2-A$7,1))/A$5,G23)</f>
        <v>32.237752291275733</v>
      </c>
    </row>
    <row r="23" spans="2:7" x14ac:dyDescent="0.2">
      <c r="B23" s="11">
        <f t="shared" si="0"/>
        <v>210</v>
      </c>
      <c r="C23" s="2">
        <f>Dados!B23</f>
        <v>0.14583333333333337</v>
      </c>
      <c r="D23" s="10">
        <f>Dados!E23</f>
        <v>37.994820260885994</v>
      </c>
      <c r="E23" s="1" t="str">
        <f t="shared" si="3"/>
        <v/>
      </c>
      <c r="F23" s="8">
        <f t="shared" si="2"/>
        <v>355.63713388473002</v>
      </c>
      <c r="G23" s="8">
        <f>IF(E23=1,SUM(INDEX(F$2:F$146,(B23/A$2)+1,1):INDEX(F$2:F$146,(B23/A$2)+2-A$7,1))/A$5,G24)</f>
        <v>32.237752291275733</v>
      </c>
    </row>
    <row r="24" spans="2:7" x14ac:dyDescent="0.2">
      <c r="B24" s="11">
        <f t="shared" si="0"/>
        <v>220</v>
      </c>
      <c r="C24" s="2">
        <f>Dados!B24</f>
        <v>0.15277777777777782</v>
      </c>
      <c r="D24" s="10">
        <f>Dados!E24</f>
        <v>16.306240554156577</v>
      </c>
      <c r="E24" s="1" t="str">
        <f t="shared" si="3"/>
        <v/>
      </c>
      <c r="F24" s="8">
        <f t="shared" si="2"/>
        <v>271.50530407521285</v>
      </c>
      <c r="G24" s="8">
        <f>IF(E24=1,SUM(INDEX(F$2:F$146,(B24/A$2)+1,1):INDEX(F$2:F$146,(B24/A$2)+2-A$7,1))/A$5,G25)</f>
        <v>32.237752291275733</v>
      </c>
    </row>
    <row r="25" spans="2:7" x14ac:dyDescent="0.2">
      <c r="B25" s="11">
        <f t="shared" si="0"/>
        <v>230</v>
      </c>
      <c r="C25" s="2">
        <f>Dados!B25</f>
        <v>0.15972222222222227</v>
      </c>
      <c r="D25" s="10">
        <f>Dados!E25</f>
        <v>26.979869428279148</v>
      </c>
      <c r="E25" s="1" t="str">
        <f t="shared" si="3"/>
        <v/>
      </c>
      <c r="F25" s="8">
        <f t="shared" si="2"/>
        <v>216.43054991217863</v>
      </c>
      <c r="G25" s="8">
        <f>IF(E25=1,SUM(INDEX(F$2:F$146,(B25/A$2)+1,1):INDEX(F$2:F$146,(B25/A$2)+2-A$7,1))/A$5,G26)</f>
        <v>32.237752291275733</v>
      </c>
    </row>
    <row r="26" spans="2:7" x14ac:dyDescent="0.2">
      <c r="B26" s="11">
        <f t="shared" si="0"/>
        <v>240</v>
      </c>
      <c r="C26" s="2">
        <f>Dados!B26</f>
        <v>0.16666666666666671</v>
      </c>
      <c r="D26" s="10">
        <f>Dados!E26</f>
        <v>44.164740117707858</v>
      </c>
      <c r="E26" s="1">
        <f t="shared" si="3"/>
        <v>1</v>
      </c>
      <c r="F26" s="8">
        <f t="shared" si="2"/>
        <v>355.72304772993505</v>
      </c>
      <c r="G26" s="8">
        <f>IF(E26=1,SUM(INDEX(F$2:F$146,(B26/A$2)+1,1):INDEX(F$2:F$146,(B26/A$2)+2-A$7,1))/A$5,G27)</f>
        <v>32.237752291275733</v>
      </c>
    </row>
    <row r="27" spans="2:7" x14ac:dyDescent="0.2">
      <c r="B27" s="11">
        <f t="shared" si="0"/>
        <v>250</v>
      </c>
      <c r="C27" s="2">
        <f>Dados!B27</f>
        <v>0.17361111111111116</v>
      </c>
      <c r="D27" s="10">
        <f>Dados!E27</f>
        <v>48.09022441794334</v>
      </c>
      <c r="E27" s="1" t="str">
        <f t="shared" si="3"/>
        <v/>
      </c>
      <c r="F27" s="8">
        <f t="shared" si="2"/>
        <v>461.27482267825599</v>
      </c>
      <c r="G27" s="8">
        <f>IF(E27=1,SUM(INDEX(F$2:F$146,(B27/A$2)+1,1):INDEX(F$2:F$146,(B27/A$2)+2-A$7,1))/A$5,G28)</f>
        <v>37.147995017578744</v>
      </c>
    </row>
    <row r="28" spans="2:7" x14ac:dyDescent="0.2">
      <c r="B28" s="11">
        <f t="shared" si="0"/>
        <v>260</v>
      </c>
      <c r="C28" s="2">
        <f>Dados!B28</f>
        <v>0.18055555555555561</v>
      </c>
      <c r="D28" s="10">
        <f>Dados!E28</f>
        <v>32.17731242972912</v>
      </c>
      <c r="E28" s="1" t="str">
        <f t="shared" si="3"/>
        <v/>
      </c>
      <c r="F28" s="8">
        <f t="shared" si="2"/>
        <v>401.33768423836227</v>
      </c>
      <c r="G28" s="8">
        <f>IF(E28=1,SUM(INDEX(F$2:F$146,(B28/A$2)+1,1):INDEX(F$2:F$146,(B28/A$2)+2-A$7,1))/A$5,G29)</f>
        <v>37.147995017578744</v>
      </c>
    </row>
    <row r="29" spans="2:7" x14ac:dyDescent="0.2">
      <c r="B29" s="11">
        <f t="shared" si="0"/>
        <v>270</v>
      </c>
      <c r="C29" s="2">
        <f>Dados!B29</f>
        <v>0.18750000000000006</v>
      </c>
      <c r="D29" s="10">
        <f>Dados!E29</f>
        <v>39.902304622881779</v>
      </c>
      <c r="E29" s="1" t="str">
        <f t="shared" si="3"/>
        <v/>
      </c>
      <c r="F29" s="8">
        <f t="shared" si="2"/>
        <v>360.3980852630545</v>
      </c>
      <c r="G29" s="8">
        <f>IF(E29=1,SUM(INDEX(F$2:F$146,(B29/A$2)+1,1):INDEX(F$2:F$146,(B29/A$2)+2-A$7,1))/A$5,G30)</f>
        <v>37.147995017578744</v>
      </c>
    </row>
    <row r="30" spans="2:7" x14ac:dyDescent="0.2">
      <c r="B30" s="11">
        <f t="shared" si="0"/>
        <v>280</v>
      </c>
      <c r="C30" s="2">
        <f>Dados!B30</f>
        <v>0.1944444444444445</v>
      </c>
      <c r="D30" s="10">
        <f>Dados!E30</f>
        <v>39.493965134317001</v>
      </c>
      <c r="E30" s="1" t="str">
        <f t="shared" si="3"/>
        <v/>
      </c>
      <c r="F30" s="8">
        <f t="shared" si="2"/>
        <v>396.98134878599387</v>
      </c>
      <c r="G30" s="8">
        <f>IF(E30=1,SUM(INDEX(F$2:F$146,(B30/A$2)+1,1):INDEX(F$2:F$146,(B30/A$2)+2-A$7,1))/A$5,G31)</f>
        <v>37.147995017578744</v>
      </c>
    </row>
    <row r="31" spans="2:7" x14ac:dyDescent="0.2">
      <c r="B31" s="11">
        <f t="shared" si="0"/>
        <v>290</v>
      </c>
      <c r="C31" s="2">
        <f>Dados!B31</f>
        <v>0.20138888888888895</v>
      </c>
      <c r="D31" s="10">
        <f>Dados!E31</f>
        <v>29.017200487500638</v>
      </c>
      <c r="E31" s="1" t="str">
        <f t="shared" si="3"/>
        <v/>
      </c>
      <c r="F31" s="8">
        <f t="shared" si="2"/>
        <v>342.55582810908822</v>
      </c>
      <c r="G31" s="8">
        <f>IF(E31=1,SUM(INDEX(F$2:F$146,(B31/A$2)+1,1):INDEX(F$2:F$146,(B31/A$2)+2-A$7,1))/A$5,G32)</f>
        <v>37.147995017578744</v>
      </c>
    </row>
    <row r="32" spans="2:7" x14ac:dyDescent="0.2">
      <c r="B32" s="11">
        <f t="shared" si="0"/>
        <v>300</v>
      </c>
      <c r="C32" s="2">
        <f>Dados!B32</f>
        <v>0.2083333333333334</v>
      </c>
      <c r="D32" s="10">
        <f>Dados!E32</f>
        <v>24.249185908493235</v>
      </c>
      <c r="E32" s="1">
        <f t="shared" si="3"/>
        <v>1</v>
      </c>
      <c r="F32" s="8">
        <f t="shared" si="2"/>
        <v>266.3319319799694</v>
      </c>
      <c r="G32" s="8">
        <f>IF(E32=1,SUM(INDEX(F$2:F$146,(B32/A$2)+1,1):INDEX(F$2:F$146,(B32/A$2)+2-A$7,1))/A$5,G33)</f>
        <v>37.147995017578744</v>
      </c>
    </row>
    <row r="33" spans="2:7" x14ac:dyDescent="0.2">
      <c r="B33" s="11">
        <f t="shared" si="0"/>
        <v>310</v>
      </c>
      <c r="C33" s="2">
        <f>Dados!B33</f>
        <v>0.21527777777777785</v>
      </c>
      <c r="D33" s="10">
        <f>Dados!E33</f>
        <v>38.749548353283679</v>
      </c>
      <c r="E33" s="1" t="str">
        <f t="shared" si="3"/>
        <v/>
      </c>
      <c r="F33" s="8">
        <f t="shared" si="2"/>
        <v>314.99367130888459</v>
      </c>
      <c r="G33" s="8">
        <f>IF(E33=1,SUM(INDEX(F$2:F$146,(B33/A$2)+1,1):INDEX(F$2:F$146,(B33/A$2)+2-A$7,1))/A$5,G34)</f>
        <v>32.720087650998273</v>
      </c>
    </row>
    <row r="34" spans="2:7" x14ac:dyDescent="0.2">
      <c r="B34" s="11">
        <f t="shared" si="0"/>
        <v>320</v>
      </c>
      <c r="C34" s="2">
        <f>Dados!B34</f>
        <v>0.22222222222222229</v>
      </c>
      <c r="D34" s="10">
        <f>Dados!E34</f>
        <v>33.815588748525457</v>
      </c>
      <c r="E34" s="1" t="str">
        <f t="shared" si="3"/>
        <v/>
      </c>
      <c r="F34" s="8">
        <f t="shared" si="2"/>
        <v>362.82568550904568</v>
      </c>
      <c r="G34" s="8">
        <f>IF(E34=1,SUM(INDEX(F$2:F$146,(B34/A$2)+1,1):INDEX(F$2:F$146,(B34/A$2)+2-A$7,1))/A$5,G35)</f>
        <v>32.720087650998273</v>
      </c>
    </row>
    <row r="35" spans="2:7" x14ac:dyDescent="0.2">
      <c r="B35" s="11">
        <f t="shared" si="0"/>
        <v>330</v>
      </c>
      <c r="C35" s="2">
        <f>Dados!B35</f>
        <v>0.22916666666666674</v>
      </c>
      <c r="D35" s="10">
        <f>Dados!E35</f>
        <v>28.439317828547296</v>
      </c>
      <c r="E35" s="1" t="str">
        <f t="shared" si="3"/>
        <v/>
      </c>
      <c r="F35" s="8">
        <f t="shared" si="2"/>
        <v>311.27453288536378</v>
      </c>
      <c r="G35" s="8">
        <f>IF(E35=1,SUM(INDEX(F$2:F$146,(B35/A$2)+1,1):INDEX(F$2:F$146,(B35/A$2)+2-A$7,1))/A$5,G36)</f>
        <v>32.720087650998273</v>
      </c>
    </row>
    <row r="36" spans="2:7" x14ac:dyDescent="0.2">
      <c r="B36" s="11">
        <f t="shared" si="0"/>
        <v>340</v>
      </c>
      <c r="C36" s="2">
        <f>Dados!B36</f>
        <v>0.23611111111111119</v>
      </c>
      <c r="D36" s="10">
        <f>Dados!E36</f>
        <v>26.698919080509587</v>
      </c>
      <c r="E36" s="1" t="str">
        <f t="shared" si="3"/>
        <v/>
      </c>
      <c r="F36" s="8">
        <f t="shared" si="2"/>
        <v>275.69118454528444</v>
      </c>
      <c r="G36" s="8">
        <f>IF(E36=1,SUM(INDEX(F$2:F$146,(B36/A$2)+1,1):INDEX(F$2:F$146,(B36/A$2)+2-A$7,1))/A$5,G37)</f>
        <v>32.720087650998273</v>
      </c>
    </row>
    <row r="37" spans="2:7" x14ac:dyDescent="0.2">
      <c r="B37" s="11">
        <f t="shared" si="0"/>
        <v>350</v>
      </c>
      <c r="C37" s="2">
        <f>Dados!B37</f>
        <v>0.24305555555555564</v>
      </c>
      <c r="D37" s="10">
        <f>Dados!E37</f>
        <v>36.988825757777569</v>
      </c>
      <c r="E37" s="1" t="str">
        <f t="shared" si="3"/>
        <v/>
      </c>
      <c r="F37" s="8">
        <f t="shared" si="2"/>
        <v>318.43872419143577</v>
      </c>
      <c r="G37" s="8">
        <f>IF(E37=1,SUM(INDEX(F$2:F$146,(B37/A$2)+1,1):INDEX(F$2:F$146,(B37/A$2)+2-A$7,1))/A$5,G38)</f>
        <v>32.720087650998273</v>
      </c>
    </row>
    <row r="38" spans="2:7" x14ac:dyDescent="0.2">
      <c r="B38" s="11">
        <f t="shared" si="0"/>
        <v>360</v>
      </c>
      <c r="C38" s="2">
        <f>Dados!B38</f>
        <v>0.25000000000000006</v>
      </c>
      <c r="D38" s="10">
        <f>Dados!E38</f>
        <v>39.007466366198884</v>
      </c>
      <c r="E38" s="1">
        <f t="shared" si="3"/>
        <v>1</v>
      </c>
      <c r="F38" s="8">
        <f t="shared" si="2"/>
        <v>379.98146061988223</v>
      </c>
      <c r="G38" s="8">
        <f>IF(E38=1,SUM(INDEX(F$2:F$146,(B38/A$2)+1,1):INDEX(F$2:F$146,(B38/A$2)+2-A$7,1))/A$5,G39)</f>
        <v>32.720087650998273</v>
      </c>
    </row>
    <row r="39" spans="2:7" x14ac:dyDescent="0.2">
      <c r="B39" s="11">
        <f t="shared" si="0"/>
        <v>370</v>
      </c>
      <c r="C39" s="2">
        <f>Dados!B39</f>
        <v>0.25694444444444448</v>
      </c>
      <c r="D39" s="10">
        <f>Dados!E39</f>
        <v>38.547862867471295</v>
      </c>
      <c r="E39" s="1" t="str">
        <f t="shared" si="3"/>
        <v/>
      </c>
      <c r="F39" s="8">
        <f t="shared" si="2"/>
        <v>387.77664616835091</v>
      </c>
      <c r="G39" s="8">
        <f>IF(E39=1,SUM(INDEX(F$2:F$146,(B39/A$2)+1,1):INDEX(F$2:F$146,(B39/A$2)+2-A$7,1))/A$5,G40)</f>
        <v>37.517427448401456</v>
      </c>
    </row>
    <row r="40" spans="2:7" x14ac:dyDescent="0.2">
      <c r="B40" s="11">
        <f t="shared" si="0"/>
        <v>380</v>
      </c>
      <c r="C40" s="2">
        <f>Dados!B40</f>
        <v>0.2638888888888889</v>
      </c>
      <c r="D40" s="10">
        <f>Dados!E40</f>
        <v>40.929341746961732</v>
      </c>
      <c r="E40" s="1" t="str">
        <f t="shared" ref="E40:E71" si="4">IF(ROUND(B40/A$5,0)=B40/A$5,1,"")</f>
        <v/>
      </c>
      <c r="F40" s="8">
        <f t="shared" si="2"/>
        <v>397.38602307216513</v>
      </c>
      <c r="G40" s="8">
        <f>IF(E40=1,SUM(INDEX(F$2:F$146,(B40/A$2)+1,1):INDEX(F$2:F$146,(B40/A$2)+2-A$7,1))/A$5,G41)</f>
        <v>37.517427448401456</v>
      </c>
    </row>
    <row r="41" spans="2:7" x14ac:dyDescent="0.2">
      <c r="B41" s="11">
        <f t="shared" si="0"/>
        <v>390</v>
      </c>
      <c r="C41" s="2">
        <f>Dados!B41</f>
        <v>0.27083333333333331</v>
      </c>
      <c r="D41" s="10">
        <f>Dados!E41</f>
        <v>40.030567487700097</v>
      </c>
      <c r="E41" s="1" t="str">
        <f t="shared" si="4"/>
        <v/>
      </c>
      <c r="F41" s="8">
        <f t="shared" si="2"/>
        <v>404.79954617330918</v>
      </c>
      <c r="G41" s="8">
        <f>IF(E41=1,SUM(INDEX(F$2:F$146,(B41/A$2)+1,1):INDEX(F$2:F$146,(B41/A$2)+2-A$7,1))/A$5,G42)</f>
        <v>37.517427448401456</v>
      </c>
    </row>
    <row r="42" spans="2:7" x14ac:dyDescent="0.2">
      <c r="B42" s="11">
        <f t="shared" si="0"/>
        <v>400</v>
      </c>
      <c r="C42" s="2">
        <f>Dados!B42</f>
        <v>0.27777777777777773</v>
      </c>
      <c r="D42" s="10">
        <f>Dados!E42</f>
        <v>39.069074731018183</v>
      </c>
      <c r="E42" s="1" t="str">
        <f t="shared" si="4"/>
        <v/>
      </c>
      <c r="F42" s="8">
        <f t="shared" si="2"/>
        <v>395.49821109359141</v>
      </c>
      <c r="G42" s="8">
        <f>IF(E42=1,SUM(INDEX(F$2:F$146,(B42/A$2)+1,1):INDEX(F$2:F$146,(B42/A$2)+2-A$7,1))/A$5,G43)</f>
        <v>37.517427448401456</v>
      </c>
    </row>
    <row r="43" spans="2:7" x14ac:dyDescent="0.2">
      <c r="B43" s="11">
        <f t="shared" si="0"/>
        <v>410</v>
      </c>
      <c r="C43" s="2">
        <f>Dados!B43</f>
        <v>0.28472222222222215</v>
      </c>
      <c r="D43" s="10">
        <f>Dados!E43</f>
        <v>29.206483932457523</v>
      </c>
      <c r="E43" s="1" t="str">
        <f t="shared" si="4"/>
        <v/>
      </c>
      <c r="F43" s="8">
        <f t="shared" si="2"/>
        <v>341.37779331737852</v>
      </c>
      <c r="G43" s="8">
        <f>IF(E43=1,SUM(INDEX(F$2:F$146,(B43/A$2)+1,1):INDEX(F$2:F$146,(B43/A$2)+2-A$7,1))/A$5,G44)</f>
        <v>37.517427448401456</v>
      </c>
    </row>
    <row r="44" spans="2:7" x14ac:dyDescent="0.2">
      <c r="B44" s="11">
        <f t="shared" si="0"/>
        <v>420</v>
      </c>
      <c r="C44" s="2">
        <f>Dados!B44</f>
        <v>0.29166666666666657</v>
      </c>
      <c r="D44" s="10">
        <f>Dados!E44</f>
        <v>35.63500148340097</v>
      </c>
      <c r="E44" s="1">
        <f t="shared" si="4"/>
        <v>1</v>
      </c>
      <c r="F44" s="8">
        <f t="shared" si="2"/>
        <v>324.20742707929253</v>
      </c>
      <c r="G44" s="8">
        <f>IF(E44=1,SUM(INDEX(F$2:F$146,(B44/A$2)+1,1):INDEX(F$2:F$146,(B44/A$2)+2-A$7,1))/A$5,G45)</f>
        <v>37.517427448401456</v>
      </c>
    </row>
    <row r="45" spans="2:7" x14ac:dyDescent="0.2">
      <c r="B45" s="11">
        <f t="shared" si="0"/>
        <v>430</v>
      </c>
      <c r="C45" s="2">
        <f>Dados!B45</f>
        <v>0.29861111111111099</v>
      </c>
      <c r="D45" s="10">
        <f>Dados!E45</f>
        <v>28.477647381097004</v>
      </c>
      <c r="E45" s="1" t="str">
        <f t="shared" si="4"/>
        <v/>
      </c>
      <c r="F45" s="8">
        <f t="shared" si="2"/>
        <v>320.56324432248982</v>
      </c>
      <c r="G45" s="8">
        <f>IF(E45=1,SUM(INDEX(F$2:F$146,(B45/A$2)+1,1):INDEX(F$2:F$146,(B45/A$2)+2-A$7,1))/A$5,G46)</f>
        <v>30.4028339456226</v>
      </c>
    </row>
    <row r="46" spans="2:7" x14ac:dyDescent="0.2">
      <c r="B46" s="11">
        <f t="shared" si="0"/>
        <v>440</v>
      </c>
      <c r="C46" s="2">
        <f>Dados!B46</f>
        <v>0.30555555555555541</v>
      </c>
      <c r="D46" s="10">
        <f>Dados!E46</f>
        <v>31.993797393222824</v>
      </c>
      <c r="E46" s="1" t="str">
        <f t="shared" si="4"/>
        <v/>
      </c>
      <c r="F46" s="8">
        <f t="shared" si="2"/>
        <v>302.35722387159916</v>
      </c>
      <c r="G46" s="8">
        <f>IF(E46=1,SUM(INDEX(F$2:F$146,(B46/A$2)+1,1):INDEX(F$2:F$146,(B46/A$2)+2-A$7,1))/A$5,G47)</f>
        <v>30.4028339456226</v>
      </c>
    </row>
    <row r="47" spans="2:7" x14ac:dyDescent="0.2">
      <c r="B47" s="11">
        <f t="shared" si="0"/>
        <v>450</v>
      </c>
      <c r="C47" s="2">
        <f>Dados!B47</f>
        <v>0.31249999999999983</v>
      </c>
      <c r="D47" s="10">
        <f>Dados!E47</f>
        <v>28.681763524122822</v>
      </c>
      <c r="E47" s="1" t="str">
        <f t="shared" si="4"/>
        <v/>
      </c>
      <c r="F47" s="8">
        <f t="shared" si="2"/>
        <v>303.37780458672825</v>
      </c>
      <c r="G47" s="8">
        <f>IF(E47=1,SUM(INDEX(F$2:F$146,(B47/A$2)+1,1):INDEX(F$2:F$146,(B47/A$2)+2-A$7,1))/A$5,G48)</f>
        <v>30.4028339456226</v>
      </c>
    </row>
    <row r="48" spans="2:7" x14ac:dyDescent="0.2">
      <c r="B48" s="11">
        <f t="shared" si="0"/>
        <v>460</v>
      </c>
      <c r="C48" s="2">
        <f>Dados!B48</f>
        <v>0.31944444444444425</v>
      </c>
      <c r="D48" s="10">
        <f>Dados!E48</f>
        <v>33.411650528580687</v>
      </c>
      <c r="E48" s="1" t="str">
        <f t="shared" si="4"/>
        <v/>
      </c>
      <c r="F48" s="8">
        <f t="shared" si="2"/>
        <v>310.46707026351754</v>
      </c>
      <c r="G48" s="8">
        <f>IF(E48=1,SUM(INDEX(F$2:F$146,(B48/A$2)+1,1):INDEX(F$2:F$146,(B48/A$2)+2-A$7,1))/A$5,G49)</f>
        <v>30.4028339456226</v>
      </c>
    </row>
    <row r="49" spans="2:7" x14ac:dyDescent="0.2">
      <c r="B49" s="11">
        <f t="shared" si="0"/>
        <v>470</v>
      </c>
      <c r="C49" s="2">
        <f>Dados!B49</f>
        <v>0.32638888888888867</v>
      </c>
      <c r="D49" s="10">
        <f>Dados!E49</f>
        <v>25.535889237275459</v>
      </c>
      <c r="E49" s="1" t="str">
        <f t="shared" si="4"/>
        <v/>
      </c>
      <c r="F49" s="8">
        <f t="shared" si="2"/>
        <v>294.73769882928076</v>
      </c>
      <c r="G49" s="8">
        <f>IF(E49=1,SUM(INDEX(F$2:F$146,(B49/A$2)+1,1):INDEX(F$2:F$146,(B49/A$2)+2-A$7,1))/A$5,G50)</f>
        <v>30.4028339456226</v>
      </c>
    </row>
    <row r="50" spans="2:7" x14ac:dyDescent="0.2">
      <c r="B50" s="11">
        <f t="shared" si="0"/>
        <v>480</v>
      </c>
      <c r="C50" s="2">
        <f>Dados!B50</f>
        <v>0.33333333333333309</v>
      </c>
      <c r="D50" s="10">
        <f>Dados!E50</f>
        <v>32.997509735472647</v>
      </c>
      <c r="E50" s="1">
        <f t="shared" si="4"/>
        <v>1</v>
      </c>
      <c r="F50" s="8">
        <f t="shared" si="2"/>
        <v>292.66699486374051</v>
      </c>
      <c r="G50" s="8">
        <f>IF(E50=1,SUM(INDEX(F$2:F$146,(B50/A$2)+1,1):INDEX(F$2:F$146,(B50/A$2)+2-A$7,1))/A$5,G51)</f>
        <v>30.4028339456226</v>
      </c>
    </row>
    <row r="51" spans="2:7" x14ac:dyDescent="0.2">
      <c r="B51" s="11">
        <f t="shared" si="0"/>
        <v>490</v>
      </c>
      <c r="C51" s="2">
        <f>Dados!B51</f>
        <v>0.34027777777777751</v>
      </c>
      <c r="D51" s="10">
        <f>Dados!E51</f>
        <v>26.806967764131706</v>
      </c>
      <c r="E51" s="1" t="str">
        <f t="shared" si="4"/>
        <v/>
      </c>
      <c r="F51" s="8">
        <f t="shared" si="2"/>
        <v>299.02238749802177</v>
      </c>
      <c r="G51" s="8">
        <f>IF(E51=1,SUM(INDEX(F$2:F$146,(B51/A$2)+1,1):INDEX(F$2:F$146,(B51/A$2)+2-A$7,1))/A$5,G52)</f>
        <v>32.46901664691007</v>
      </c>
    </row>
    <row r="52" spans="2:7" x14ac:dyDescent="0.2">
      <c r="B52" s="11">
        <f t="shared" si="0"/>
        <v>500</v>
      </c>
      <c r="C52" s="2">
        <f>Dados!B52</f>
        <v>0.34722222222222193</v>
      </c>
      <c r="D52" s="10">
        <f>Dados!E52</f>
        <v>35.661989104701966</v>
      </c>
      <c r="E52" s="1" t="str">
        <f t="shared" si="4"/>
        <v/>
      </c>
      <c r="F52" s="8">
        <f t="shared" si="2"/>
        <v>312.34478434416837</v>
      </c>
      <c r="G52" s="8">
        <f>IF(E52=1,SUM(INDEX(F$2:F$146,(B52/A$2)+1,1):INDEX(F$2:F$146,(B52/A$2)+2-A$7,1))/A$5,G53)</f>
        <v>32.46901664691007</v>
      </c>
    </row>
    <row r="53" spans="2:7" x14ac:dyDescent="0.2">
      <c r="B53" s="11">
        <f t="shared" si="0"/>
        <v>510</v>
      </c>
      <c r="C53" s="2">
        <f>Dados!B53</f>
        <v>0.35416666666666635</v>
      </c>
      <c r="D53" s="10">
        <f>Dados!E53</f>
        <v>43.125619717100726</v>
      </c>
      <c r="E53" s="1" t="str">
        <f t="shared" si="4"/>
        <v/>
      </c>
      <c r="F53" s="8">
        <f t="shared" si="2"/>
        <v>393.93804410901345</v>
      </c>
      <c r="G53" s="8">
        <f>IF(E53=1,SUM(INDEX(F$2:F$146,(B53/A$2)+1,1):INDEX(F$2:F$146,(B53/A$2)+2-A$7,1))/A$5,G54)</f>
        <v>32.46901664691007</v>
      </c>
    </row>
    <row r="54" spans="2:7" x14ac:dyDescent="0.2">
      <c r="B54" s="11">
        <f t="shared" si="0"/>
        <v>520</v>
      </c>
      <c r="C54" s="2">
        <f>Dados!B54</f>
        <v>0.36111111111111077</v>
      </c>
      <c r="D54" s="10">
        <f>Dados!E54</f>
        <v>20.648575164870465</v>
      </c>
      <c r="E54" s="1" t="str">
        <f t="shared" si="4"/>
        <v/>
      </c>
      <c r="F54" s="8">
        <f t="shared" si="2"/>
        <v>318.87097440985593</v>
      </c>
      <c r="G54" s="8">
        <f>IF(E54=1,SUM(INDEX(F$2:F$146,(B54/A$2)+1,1):INDEX(F$2:F$146,(B54/A$2)+2-A$7,1))/A$5,G55)</f>
        <v>32.46901664691007</v>
      </c>
    </row>
    <row r="55" spans="2:7" x14ac:dyDescent="0.2">
      <c r="B55" s="11">
        <f t="shared" si="0"/>
        <v>530</v>
      </c>
      <c r="C55" s="2">
        <f>Dados!B55</f>
        <v>0.36805555555555519</v>
      </c>
      <c r="D55" s="10">
        <f>Dados!E55</f>
        <v>32.484812581365937</v>
      </c>
      <c r="E55" s="1" t="str">
        <f t="shared" si="4"/>
        <v/>
      </c>
      <c r="F55" s="8">
        <f t="shared" si="2"/>
        <v>265.66693873118203</v>
      </c>
      <c r="G55" s="8">
        <f>IF(E55=1,SUM(INDEX(F$2:F$146,(B55/A$2)+1,1):INDEX(F$2:F$146,(B55/A$2)+2-A$7,1))/A$5,G56)</f>
        <v>32.46901664691007</v>
      </c>
    </row>
    <row r="56" spans="2:7" x14ac:dyDescent="0.2">
      <c r="B56" s="11">
        <f t="shared" si="0"/>
        <v>540</v>
      </c>
      <c r="C56" s="2">
        <f>Dados!B56</f>
        <v>0.37499999999999961</v>
      </c>
      <c r="D56" s="10">
        <f>Dados!E56</f>
        <v>39.174761363106555</v>
      </c>
      <c r="E56" s="1">
        <f t="shared" si="4"/>
        <v>1</v>
      </c>
      <c r="F56" s="8">
        <f t="shared" si="2"/>
        <v>358.29786972236252</v>
      </c>
      <c r="G56" s="8">
        <f>IF(E56=1,SUM(INDEX(F$2:F$146,(B56/A$2)+1,1):INDEX(F$2:F$146,(B56/A$2)+2-A$7,1))/A$5,G57)</f>
        <v>32.46901664691007</v>
      </c>
    </row>
    <row r="57" spans="2:7" x14ac:dyDescent="0.2">
      <c r="B57" s="11">
        <f t="shared" si="0"/>
        <v>550</v>
      </c>
      <c r="C57" s="2">
        <f>Dados!B57</f>
        <v>0.38194444444444403</v>
      </c>
      <c r="D57" s="10">
        <f>Dados!E57</f>
        <v>37.99064378444681</v>
      </c>
      <c r="E57" s="1" t="str">
        <f t="shared" si="4"/>
        <v/>
      </c>
      <c r="F57" s="8">
        <f t="shared" si="2"/>
        <v>385.82702573776686</v>
      </c>
      <c r="G57" s="8">
        <f>IF(E57=1,SUM(INDEX(F$2:F$146,(B57/A$2)+1,1):INDEX(F$2:F$146,(B57/A$2)+2-A$7,1))/A$5,G58)</f>
        <v>33.005258585533994</v>
      </c>
    </row>
    <row r="58" spans="2:7" x14ac:dyDescent="0.2">
      <c r="B58" s="11">
        <f t="shared" si="0"/>
        <v>560</v>
      </c>
      <c r="C58" s="2">
        <f>Dados!B58</f>
        <v>0.38888888888888845</v>
      </c>
      <c r="D58" s="10">
        <f>Dados!E58</f>
        <v>33.1203818788943</v>
      </c>
      <c r="E58" s="1" t="str">
        <f t="shared" si="4"/>
        <v/>
      </c>
      <c r="F58" s="8">
        <f t="shared" si="2"/>
        <v>355.55512831670558</v>
      </c>
      <c r="G58" s="8">
        <f>IF(E58=1,SUM(INDEX(F$2:F$146,(B58/A$2)+1,1):INDEX(F$2:F$146,(B58/A$2)+2-A$7,1))/A$5,G59)</f>
        <v>33.005258585533994</v>
      </c>
    </row>
    <row r="59" spans="2:7" x14ac:dyDescent="0.2">
      <c r="B59" s="11">
        <f t="shared" si="0"/>
        <v>570</v>
      </c>
      <c r="C59" s="2">
        <f>Dados!B59</f>
        <v>0.39583333333333287</v>
      </c>
      <c r="D59" s="10">
        <f>Dados!E59</f>
        <v>40.576618902252392</v>
      </c>
      <c r="E59" s="1" t="str">
        <f t="shared" si="4"/>
        <v/>
      </c>
      <c r="F59" s="8">
        <f t="shared" si="2"/>
        <v>368.48500390573349</v>
      </c>
      <c r="G59" s="8">
        <f>IF(E59=1,SUM(INDEX(F$2:F$146,(B59/A$2)+1,1):INDEX(F$2:F$146,(B59/A$2)+2-A$7,1))/A$5,G60)</f>
        <v>33.005258585533994</v>
      </c>
    </row>
    <row r="60" spans="2:7" x14ac:dyDescent="0.2">
      <c r="B60" s="11">
        <f t="shared" si="0"/>
        <v>580</v>
      </c>
      <c r="C60" s="2">
        <f>Dados!B60</f>
        <v>0.40277777777777729</v>
      </c>
      <c r="D60" s="10">
        <f>Dados!E60</f>
        <v>25.039541015528979</v>
      </c>
      <c r="E60" s="1" t="str">
        <f t="shared" si="4"/>
        <v/>
      </c>
      <c r="F60" s="8">
        <f t="shared" si="2"/>
        <v>328.08079958890687</v>
      </c>
      <c r="G60" s="8">
        <f>IF(E60=1,SUM(INDEX(F$2:F$146,(B60/A$2)+1,1):INDEX(F$2:F$146,(B60/A$2)+2-A$7,1))/A$5,G61)</f>
        <v>33.005258585533994</v>
      </c>
    </row>
    <row r="61" spans="2:7" x14ac:dyDescent="0.2">
      <c r="B61" s="11">
        <f t="shared" si="0"/>
        <v>590</v>
      </c>
      <c r="C61" s="2">
        <f>Dados!B61</f>
        <v>0.40972222222222171</v>
      </c>
      <c r="D61" s="10">
        <f>Dados!E61</f>
        <v>22.728746401124027</v>
      </c>
      <c r="E61" s="1" t="str">
        <f t="shared" si="4"/>
        <v/>
      </c>
      <c r="F61" s="8">
        <f t="shared" si="2"/>
        <v>238.84143708326505</v>
      </c>
      <c r="G61" s="8">
        <f>IF(E61=1,SUM(INDEX(F$2:F$146,(B61/A$2)+1,1):INDEX(F$2:F$146,(B61/A$2)+2-A$7,1))/A$5,G62)</f>
        <v>33.005258585533994</v>
      </c>
    </row>
    <row r="62" spans="2:7" x14ac:dyDescent="0.2">
      <c r="B62" s="11">
        <f t="shared" si="0"/>
        <v>600</v>
      </c>
      <c r="C62" s="2">
        <f>Dados!B62</f>
        <v>0.41666666666666613</v>
      </c>
      <c r="D62" s="10">
        <f>Dados!E62</f>
        <v>37.976477698808345</v>
      </c>
      <c r="E62" s="1">
        <f t="shared" si="4"/>
        <v>1</v>
      </c>
      <c r="F62" s="8">
        <f t="shared" si="2"/>
        <v>303.52612049966189</v>
      </c>
      <c r="G62" s="8">
        <f>IF(E62=1,SUM(INDEX(F$2:F$146,(B62/A$2)+1,1):INDEX(F$2:F$146,(B62/A$2)+2-A$7,1))/A$5,G63)</f>
        <v>33.005258585533994</v>
      </c>
    </row>
    <row r="63" spans="2:7" x14ac:dyDescent="0.2">
      <c r="B63" s="11">
        <f t="shared" si="0"/>
        <v>610</v>
      </c>
      <c r="C63" s="2">
        <f>Dados!B63</f>
        <v>0.42361111111111055</v>
      </c>
      <c r="D63" s="10">
        <f>Dados!E63</f>
        <v>29.82274791782422</v>
      </c>
      <c r="E63" s="1" t="str">
        <f t="shared" si="4"/>
        <v/>
      </c>
      <c r="F63" s="8">
        <f t="shared" si="2"/>
        <v>338.99612808316283</v>
      </c>
      <c r="G63" s="8">
        <f>IF(E63=1,SUM(INDEX(F$2:F$146,(B63/A$2)+1,1):INDEX(F$2:F$146,(B63/A$2)+2-A$7,1))/A$5,G64)</f>
        <v>34.198309466610766</v>
      </c>
    </row>
    <row r="64" spans="2:7" x14ac:dyDescent="0.2">
      <c r="B64" s="11">
        <f t="shared" si="0"/>
        <v>620</v>
      </c>
      <c r="C64" s="2">
        <f>Dados!B64</f>
        <v>0.43055555555555497</v>
      </c>
      <c r="D64" s="10">
        <f>Dados!E64</f>
        <v>38.479015259811703</v>
      </c>
      <c r="E64" s="1" t="str">
        <f t="shared" si="4"/>
        <v/>
      </c>
      <c r="F64" s="8">
        <f t="shared" si="2"/>
        <v>341.50881588817958</v>
      </c>
      <c r="G64" s="8">
        <f>IF(E64=1,SUM(INDEX(F$2:F$146,(B64/A$2)+1,1):INDEX(F$2:F$146,(B64/A$2)+2-A$7,1))/A$5,G65)</f>
        <v>34.198309466610766</v>
      </c>
    </row>
    <row r="65" spans="2:7" x14ac:dyDescent="0.2">
      <c r="B65" s="11">
        <f t="shared" si="0"/>
        <v>630</v>
      </c>
      <c r="C65" s="2">
        <f>Dados!B65</f>
        <v>0.43749999999999939</v>
      </c>
      <c r="D65" s="10">
        <f>Dados!E65</f>
        <v>42.697823357916036</v>
      </c>
      <c r="E65" s="1" t="str">
        <f t="shared" si="4"/>
        <v/>
      </c>
      <c r="F65" s="8">
        <f t="shared" si="2"/>
        <v>405.88419308863871</v>
      </c>
      <c r="G65" s="8">
        <f>IF(E65=1,SUM(INDEX(F$2:F$146,(B65/A$2)+1,1):INDEX(F$2:F$146,(B65/A$2)+2-A$7,1))/A$5,G66)</f>
        <v>34.198309466610766</v>
      </c>
    </row>
    <row r="66" spans="2:7" x14ac:dyDescent="0.2">
      <c r="B66" s="11">
        <f t="shared" si="0"/>
        <v>640</v>
      </c>
      <c r="C66" s="2">
        <f>Dados!B66</f>
        <v>0.44444444444444381</v>
      </c>
      <c r="D66" s="10">
        <f>Dados!E66</f>
        <v>30.111363266487498</v>
      </c>
      <c r="E66" s="1" t="str">
        <f t="shared" si="4"/>
        <v/>
      </c>
      <c r="F66" s="8">
        <f t="shared" si="2"/>
        <v>364.04593312201769</v>
      </c>
      <c r="G66" s="8">
        <f>IF(E66=1,SUM(INDEX(F$2:F$146,(B66/A$2)+1,1):INDEX(F$2:F$146,(B66/A$2)+2-A$7,1))/A$5,G67)</f>
        <v>34.198309466610766</v>
      </c>
    </row>
    <row r="67" spans="2:7" x14ac:dyDescent="0.2">
      <c r="B67" s="11">
        <f t="shared" ref="B67:B130" si="5">ROUND(C67*60*24,0)</f>
        <v>650</v>
      </c>
      <c r="C67" s="2">
        <f>Dados!B67</f>
        <v>0.45138888888888823</v>
      </c>
      <c r="D67" s="10">
        <f>Dados!E67</f>
        <v>27.898832724955</v>
      </c>
      <c r="E67" s="1" t="str">
        <f t="shared" si="4"/>
        <v/>
      </c>
      <c r="F67" s="8">
        <f t="shared" si="2"/>
        <v>290.05097995721252</v>
      </c>
      <c r="G67" s="8">
        <f>IF(E67=1,SUM(INDEX(F$2:F$146,(B67/A$2)+1,1):INDEX(F$2:F$146,(B67/A$2)+2-A$7,1))/A$5,G68)</f>
        <v>34.198309466610766</v>
      </c>
    </row>
    <row r="68" spans="2:7" x14ac:dyDescent="0.2">
      <c r="B68" s="11">
        <f t="shared" si="5"/>
        <v>660</v>
      </c>
      <c r="C68" s="2">
        <f>Dados!B68</f>
        <v>0.45833333333333265</v>
      </c>
      <c r="D68" s="10">
        <f>Dados!E68</f>
        <v>34.383670846531913</v>
      </c>
      <c r="E68" s="1">
        <f t="shared" si="4"/>
        <v>1</v>
      </c>
      <c r="F68" s="8">
        <f t="shared" ref="F68:F131" si="6">0.5*(D68+D67)*A$2</f>
        <v>311.41251785743458</v>
      </c>
      <c r="G68" s="8">
        <f>IF(E68=1,SUM(INDEX(F$2:F$146,(B68/A$2)+1,1):INDEX(F$2:F$146,(B68/A$2)+2-A$7,1))/A$5,G69)</f>
        <v>34.198309466610766</v>
      </c>
    </row>
    <row r="69" spans="2:7" x14ac:dyDescent="0.2">
      <c r="B69" s="11">
        <f t="shared" si="5"/>
        <v>670</v>
      </c>
      <c r="C69" s="2">
        <f>Dados!B69</f>
        <v>0.46527777777777707</v>
      </c>
      <c r="D69" s="10">
        <f>Dados!E69</f>
        <v>26.316412232863133</v>
      </c>
      <c r="E69" s="1" t="str">
        <f t="shared" si="4"/>
        <v/>
      </c>
      <c r="F69" s="8">
        <f t="shared" si="6"/>
        <v>303.5004153969752</v>
      </c>
      <c r="G69" s="8">
        <f>IF(E69=1,SUM(INDEX(F$2:F$146,(B69/A$2)+1,1):INDEX(F$2:F$146,(B69/A$2)+2-A$7,1))/A$5,G70)</f>
        <v>31.508127672842967</v>
      </c>
    </row>
    <row r="70" spans="2:7" x14ac:dyDescent="0.2">
      <c r="B70" s="11">
        <f t="shared" si="5"/>
        <v>680</v>
      </c>
      <c r="C70" s="2">
        <f>Dados!B70</f>
        <v>0.47222222222222149</v>
      </c>
      <c r="D70" s="10">
        <f>Dados!E70</f>
        <v>23.457818874544966</v>
      </c>
      <c r="E70" s="1" t="str">
        <f t="shared" si="4"/>
        <v/>
      </c>
      <c r="F70" s="8">
        <f t="shared" si="6"/>
        <v>248.87115553704049</v>
      </c>
      <c r="G70" s="8">
        <f>IF(E70=1,SUM(INDEX(F$2:F$146,(B70/A$2)+1,1):INDEX(F$2:F$146,(B70/A$2)+2-A$7,1))/A$5,G71)</f>
        <v>31.508127672842967</v>
      </c>
    </row>
    <row r="71" spans="2:7" x14ac:dyDescent="0.2">
      <c r="B71" s="11">
        <f t="shared" si="5"/>
        <v>690</v>
      </c>
      <c r="C71" s="2">
        <f>Dados!B71</f>
        <v>0.47916666666666591</v>
      </c>
      <c r="D71" s="10">
        <f>Dados!E71</f>
        <v>21.707508722797851</v>
      </c>
      <c r="E71" s="1" t="str">
        <f t="shared" si="4"/>
        <v/>
      </c>
      <c r="F71" s="8">
        <f t="shared" si="6"/>
        <v>225.82663798671408</v>
      </c>
      <c r="G71" s="8">
        <f>IF(E71=1,SUM(INDEX(F$2:F$146,(B71/A$2)+1,1):INDEX(F$2:F$146,(B71/A$2)+2-A$7,1))/A$5,G72)</f>
        <v>31.508127672842967</v>
      </c>
    </row>
    <row r="72" spans="2:7" x14ac:dyDescent="0.2">
      <c r="B72" s="11">
        <f t="shared" si="5"/>
        <v>700</v>
      </c>
      <c r="C72" s="2">
        <f>Dados!B72</f>
        <v>0.48611111111111033</v>
      </c>
      <c r="D72" s="10">
        <f>Dados!E72</f>
        <v>48.284746371816155</v>
      </c>
      <c r="E72" s="1" t="str">
        <f t="shared" ref="E72:E103" si="7">IF(ROUND(B72/A$5,0)=B72/A$5,1,"")</f>
        <v/>
      </c>
      <c r="F72" s="8">
        <f t="shared" si="6"/>
        <v>349.96127547307003</v>
      </c>
      <c r="G72" s="8">
        <f>IF(E72=1,SUM(INDEX(F$2:F$146,(B72/A$2)+1,1):INDEX(F$2:F$146,(B72/A$2)+2-A$7,1))/A$5,G73)</f>
        <v>31.508127672842967</v>
      </c>
    </row>
    <row r="73" spans="2:7" x14ac:dyDescent="0.2">
      <c r="B73" s="11">
        <f t="shared" si="5"/>
        <v>710</v>
      </c>
      <c r="C73" s="2">
        <f>Dados!B73</f>
        <v>0.49305555555555475</v>
      </c>
      <c r="D73" s="10">
        <f>Dados!E73</f>
        <v>30.757641561969596</v>
      </c>
      <c r="E73" s="1" t="str">
        <f t="shared" si="7"/>
        <v/>
      </c>
      <c r="F73" s="8">
        <f t="shared" si="6"/>
        <v>395.21193966892872</v>
      </c>
      <c r="G73" s="8">
        <f>IF(E73=1,SUM(INDEX(F$2:F$146,(B73/A$2)+1,1):INDEX(F$2:F$146,(B73/A$2)+2-A$7,1))/A$5,G74)</f>
        <v>31.508127672842967</v>
      </c>
    </row>
    <row r="74" spans="2:7" x14ac:dyDescent="0.2">
      <c r="B74" s="11">
        <f t="shared" si="5"/>
        <v>720</v>
      </c>
      <c r="C74" s="2">
        <f>Dados!B74</f>
        <v>0.49999999999999917</v>
      </c>
      <c r="D74" s="10">
        <f>Dados!E74</f>
        <v>42.665605699600242</v>
      </c>
      <c r="E74" s="1">
        <f t="shared" si="7"/>
        <v>1</v>
      </c>
      <c r="F74" s="8">
        <f t="shared" si="6"/>
        <v>367.11623630784919</v>
      </c>
      <c r="G74" s="8">
        <f>IF(E74=1,SUM(INDEX(F$2:F$146,(B74/A$2)+1,1):INDEX(F$2:F$146,(B74/A$2)+2-A$7,1))/A$5,G75)</f>
        <v>31.508127672842967</v>
      </c>
    </row>
    <row r="75" spans="2:7" x14ac:dyDescent="0.2">
      <c r="B75" s="11">
        <f t="shared" si="5"/>
        <v>730</v>
      </c>
      <c r="C75" s="2">
        <f>Dados!B75</f>
        <v>0.50694444444444364</v>
      </c>
      <c r="D75" s="10">
        <f>Dados!E75</f>
        <v>26.207596469176814</v>
      </c>
      <c r="E75" s="1" t="str">
        <f t="shared" si="7"/>
        <v/>
      </c>
      <c r="F75" s="8">
        <f t="shared" si="6"/>
        <v>344.36601084388531</v>
      </c>
      <c r="G75" s="8">
        <f>IF(E75=1,SUM(INDEX(F$2:F$146,(B75/A$2)+1,1):INDEX(F$2:F$146,(B75/A$2)+2-A$7,1))/A$5,G76)</f>
        <v>35.221090653331963</v>
      </c>
    </row>
    <row r="76" spans="2:7" x14ac:dyDescent="0.2">
      <c r="B76" s="11">
        <f t="shared" si="5"/>
        <v>740</v>
      </c>
      <c r="C76" s="2">
        <f>Dados!B76</f>
        <v>0.51388888888888806</v>
      </c>
      <c r="D76" s="10">
        <f>Dados!E76</f>
        <v>43.264446571915293</v>
      </c>
      <c r="E76" s="1" t="str">
        <f t="shared" si="7"/>
        <v/>
      </c>
      <c r="F76" s="8">
        <f t="shared" si="6"/>
        <v>347.36021520546052</v>
      </c>
      <c r="G76" s="8">
        <f>IF(E76=1,SUM(INDEX(F$2:F$146,(B76/A$2)+1,1):INDEX(F$2:F$146,(B76/A$2)+2-A$7,1))/A$5,G77)</f>
        <v>35.221090653331963</v>
      </c>
    </row>
    <row r="77" spans="2:7" x14ac:dyDescent="0.2">
      <c r="B77" s="11">
        <f t="shared" si="5"/>
        <v>750</v>
      </c>
      <c r="C77" s="2">
        <f>Dados!B77</f>
        <v>0.52083333333333248</v>
      </c>
      <c r="D77" s="10">
        <f>Dados!E77</f>
        <v>34.275081066631806</v>
      </c>
      <c r="E77" s="1" t="str">
        <f t="shared" si="7"/>
        <v/>
      </c>
      <c r="F77" s="8">
        <f t="shared" si="6"/>
        <v>387.6976381927355</v>
      </c>
      <c r="G77" s="8">
        <f>IF(E77=1,SUM(INDEX(F$2:F$146,(B77/A$2)+1,1):INDEX(F$2:F$146,(B77/A$2)+2-A$7,1))/A$5,G78)</f>
        <v>35.221090653331963</v>
      </c>
    </row>
    <row r="78" spans="2:7" x14ac:dyDescent="0.2">
      <c r="B78" s="11">
        <f t="shared" si="5"/>
        <v>760</v>
      </c>
      <c r="C78" s="2">
        <f>Dados!B78</f>
        <v>0.5277777777777769</v>
      </c>
      <c r="D78" s="10">
        <f>Dados!E78</f>
        <v>27.556630374201802</v>
      </c>
      <c r="E78" s="1" t="str">
        <f t="shared" si="7"/>
        <v/>
      </c>
      <c r="F78" s="8">
        <f t="shared" si="6"/>
        <v>309.15855720416806</v>
      </c>
      <c r="G78" s="8">
        <f>IF(E78=1,SUM(INDEX(F$2:F$146,(B78/A$2)+1,1):INDEX(F$2:F$146,(B78/A$2)+2-A$7,1))/A$5,G79)</f>
        <v>35.221090653331963</v>
      </c>
    </row>
    <row r="79" spans="2:7" x14ac:dyDescent="0.2">
      <c r="B79" s="11">
        <f t="shared" si="5"/>
        <v>770</v>
      </c>
      <c r="C79" s="2">
        <f>Dados!B79</f>
        <v>0.53472222222222132</v>
      </c>
      <c r="D79" s="10">
        <f>Dados!E79</f>
        <v>42.986210805601843</v>
      </c>
      <c r="E79" s="1" t="str">
        <f t="shared" si="7"/>
        <v/>
      </c>
      <c r="F79" s="8">
        <f t="shared" si="6"/>
        <v>352.71420589901822</v>
      </c>
      <c r="G79" s="8">
        <f>IF(E79=1,SUM(INDEX(F$2:F$146,(B79/A$2)+1,1):INDEX(F$2:F$146,(B79/A$2)+2-A$7,1))/A$5,G80)</f>
        <v>35.221090653331963</v>
      </c>
    </row>
    <row r="80" spans="2:7" x14ac:dyDescent="0.2">
      <c r="B80" s="11">
        <f t="shared" si="5"/>
        <v>780</v>
      </c>
      <c r="C80" s="2">
        <f>Dados!B80</f>
        <v>0.54166666666666574</v>
      </c>
      <c r="D80" s="10">
        <f>Dados!E80</f>
        <v>31.407551565328166</v>
      </c>
      <c r="E80" s="1">
        <f t="shared" si="7"/>
        <v>1</v>
      </c>
      <c r="F80" s="8">
        <f t="shared" si="6"/>
        <v>371.96881185465003</v>
      </c>
      <c r="G80" s="8">
        <f>IF(E80=1,SUM(INDEX(F$2:F$146,(B80/A$2)+1,1):INDEX(F$2:F$146,(B80/A$2)+2-A$7,1))/A$5,G81)</f>
        <v>35.221090653331963</v>
      </c>
    </row>
    <row r="81" spans="2:7" x14ac:dyDescent="0.2">
      <c r="B81" s="11">
        <f t="shared" si="5"/>
        <v>790</v>
      </c>
      <c r="C81" s="2">
        <f>Dados!B81</f>
        <v>0.54861111111111016</v>
      </c>
      <c r="D81" s="10">
        <f>Dados!E81</f>
        <v>29.201612714960003</v>
      </c>
      <c r="E81" s="1" t="str">
        <f t="shared" si="7"/>
        <v/>
      </c>
      <c r="F81" s="8">
        <f t="shared" si="6"/>
        <v>303.04582140144083</v>
      </c>
      <c r="G81" s="8">
        <f>IF(E81=1,SUM(INDEX(F$2:F$146,(B81/A$2)+1,1):INDEX(F$2:F$146,(B81/A$2)+2-A$7,1))/A$5,G82)</f>
        <v>33.536749520261885</v>
      </c>
    </row>
    <row r="82" spans="2:7" x14ac:dyDescent="0.2">
      <c r="B82" s="11">
        <f t="shared" si="5"/>
        <v>800</v>
      </c>
      <c r="C82" s="2">
        <f>Dados!B82</f>
        <v>0.55555555555555458</v>
      </c>
      <c r="D82" s="10">
        <f>Dados!E82</f>
        <v>18.518689974876438</v>
      </c>
      <c r="E82" s="1" t="str">
        <f t="shared" si="7"/>
        <v/>
      </c>
      <c r="F82" s="8">
        <f t="shared" si="6"/>
        <v>238.60151344918222</v>
      </c>
      <c r="G82" s="8">
        <f>IF(E82=1,SUM(INDEX(F$2:F$146,(B82/A$2)+1,1):INDEX(F$2:F$146,(B82/A$2)+2-A$7,1))/A$5,G83)</f>
        <v>33.536749520261885</v>
      </c>
    </row>
    <row r="83" spans="2:7" x14ac:dyDescent="0.2">
      <c r="B83" s="11">
        <f t="shared" si="5"/>
        <v>810</v>
      </c>
      <c r="C83" s="2">
        <f>Dados!B83</f>
        <v>0.562499999999999</v>
      </c>
      <c r="D83" s="10">
        <f>Dados!E83</f>
        <v>45.858424324340135</v>
      </c>
      <c r="E83" s="1" t="str">
        <f t="shared" si="7"/>
        <v/>
      </c>
      <c r="F83" s="8">
        <f t="shared" si="6"/>
        <v>321.88557149608289</v>
      </c>
      <c r="G83" s="8">
        <f>IF(E83=1,SUM(INDEX(F$2:F$146,(B83/A$2)+1,1):INDEX(F$2:F$146,(B83/A$2)+2-A$7,1))/A$5,G84)</f>
        <v>33.536749520261885</v>
      </c>
    </row>
    <row r="84" spans="2:7" x14ac:dyDescent="0.2">
      <c r="B84" s="11">
        <f t="shared" si="5"/>
        <v>820</v>
      </c>
      <c r="C84" s="2">
        <f>Dados!B84</f>
        <v>0.56944444444444342</v>
      </c>
      <c r="D84" s="10">
        <f>Dados!E84</f>
        <v>41.13888405093698</v>
      </c>
      <c r="E84" s="1" t="str">
        <f t="shared" si="7"/>
        <v/>
      </c>
      <c r="F84" s="8">
        <f t="shared" si="6"/>
        <v>434.98654187638556</v>
      </c>
      <c r="G84" s="8">
        <f>IF(E84=1,SUM(INDEX(F$2:F$146,(B84/A$2)+1,1):INDEX(F$2:F$146,(B84/A$2)+2-A$7,1))/A$5,G85)</f>
        <v>33.536749520261885</v>
      </c>
    </row>
    <row r="85" spans="2:7" x14ac:dyDescent="0.2">
      <c r="B85" s="11">
        <f t="shared" si="5"/>
        <v>830</v>
      </c>
      <c r="C85" s="2">
        <f>Dados!B85</f>
        <v>0.57638888888888784</v>
      </c>
      <c r="D85" s="10">
        <f>Dados!E85</f>
        <v>31.370004719776734</v>
      </c>
      <c r="E85" s="1" t="str">
        <f t="shared" si="7"/>
        <v/>
      </c>
      <c r="F85" s="8">
        <f t="shared" si="6"/>
        <v>362.54444385356857</v>
      </c>
      <c r="G85" s="8">
        <f>IF(E85=1,SUM(INDEX(F$2:F$146,(B85/A$2)+1,1):INDEX(F$2:F$146,(B85/A$2)+2-A$7,1))/A$5,G86)</f>
        <v>33.536749520261885</v>
      </c>
    </row>
    <row r="86" spans="2:7" x14ac:dyDescent="0.2">
      <c r="B86" s="11">
        <f t="shared" si="5"/>
        <v>840</v>
      </c>
      <c r="C86" s="2">
        <f>Dados!B86</f>
        <v>0.58333333333333226</v>
      </c>
      <c r="D86" s="10">
        <f>Dados!E86</f>
        <v>38.858211108033906</v>
      </c>
      <c r="E86" s="1">
        <f t="shared" si="7"/>
        <v>1</v>
      </c>
      <c r="F86" s="8">
        <f t="shared" si="6"/>
        <v>351.1410791390532</v>
      </c>
      <c r="G86" s="8">
        <f>IF(E86=1,SUM(INDEX(F$2:F$146,(B86/A$2)+1,1):INDEX(F$2:F$146,(B86/A$2)+2-A$7,1))/A$5,G87)</f>
        <v>33.536749520261885</v>
      </c>
    </row>
    <row r="87" spans="2:7" x14ac:dyDescent="0.2">
      <c r="B87" s="11">
        <f t="shared" si="5"/>
        <v>850</v>
      </c>
      <c r="C87" s="2">
        <f>Dados!B87</f>
        <v>0.59027777777777668</v>
      </c>
      <c r="D87" s="10">
        <f>Dados!E87</f>
        <v>42.646697936684731</v>
      </c>
      <c r="E87" s="1" t="str">
        <f t="shared" si="7"/>
        <v/>
      </c>
      <c r="F87" s="8">
        <f t="shared" si="6"/>
        <v>407.52454522359312</v>
      </c>
      <c r="G87" s="8">
        <f>IF(E87=1,SUM(INDEX(F$2:F$146,(B87/A$2)+1,1):INDEX(F$2:F$146,(B87/A$2)+2-A$7,1))/A$5,G88)</f>
        <v>35.833054919388466</v>
      </c>
    </row>
    <row r="88" spans="2:7" x14ac:dyDescent="0.2">
      <c r="B88" s="11">
        <f t="shared" si="5"/>
        <v>860</v>
      </c>
      <c r="C88" s="2">
        <f>Dados!B88</f>
        <v>0.5972222222222211</v>
      </c>
      <c r="D88" s="10">
        <f>Dados!E88</f>
        <v>29.6510402771796</v>
      </c>
      <c r="E88" s="1" t="str">
        <f t="shared" si="7"/>
        <v/>
      </c>
      <c r="F88" s="8">
        <f t="shared" si="6"/>
        <v>361.4886910693217</v>
      </c>
      <c r="G88" s="8">
        <f>IF(E88=1,SUM(INDEX(F$2:F$146,(B88/A$2)+1,1):INDEX(F$2:F$146,(B88/A$2)+2-A$7,1))/A$5,G89)</f>
        <v>35.833054919388466</v>
      </c>
    </row>
    <row r="89" spans="2:7" x14ac:dyDescent="0.2">
      <c r="B89" s="11">
        <f t="shared" si="5"/>
        <v>870</v>
      </c>
      <c r="C89" s="2">
        <f>Dados!B89</f>
        <v>0.60416666666666552</v>
      </c>
      <c r="D89" s="10">
        <f>Dados!E89</f>
        <v>28.387690867798945</v>
      </c>
      <c r="E89" s="1" t="str">
        <f t="shared" si="7"/>
        <v/>
      </c>
      <c r="F89" s="8">
        <f t="shared" si="6"/>
        <v>290.19365572489272</v>
      </c>
      <c r="G89" s="8">
        <f>IF(E89=1,SUM(INDEX(F$2:F$146,(B89/A$2)+1,1):INDEX(F$2:F$146,(B89/A$2)+2-A$7,1))/A$5,G90)</f>
        <v>35.833054919388466</v>
      </c>
    </row>
    <row r="90" spans="2:7" x14ac:dyDescent="0.2">
      <c r="B90" s="11">
        <f t="shared" si="5"/>
        <v>880</v>
      </c>
      <c r="C90" s="2">
        <f>Dados!B90</f>
        <v>0.61111111111110994</v>
      </c>
      <c r="D90" s="10">
        <f>Dados!E90</f>
        <v>37.063976640423114</v>
      </c>
      <c r="E90" s="1" t="str">
        <f t="shared" si="7"/>
        <v/>
      </c>
      <c r="F90" s="8">
        <f t="shared" si="6"/>
        <v>327.25833754111028</v>
      </c>
      <c r="G90" s="8">
        <f>IF(E90=1,SUM(INDEX(F$2:F$146,(B90/A$2)+1,1):INDEX(F$2:F$146,(B90/A$2)+2-A$7,1))/A$5,G91)</f>
        <v>35.833054919388466</v>
      </c>
    </row>
    <row r="91" spans="2:7" x14ac:dyDescent="0.2">
      <c r="B91" s="11">
        <f t="shared" si="5"/>
        <v>890</v>
      </c>
      <c r="C91" s="2">
        <f>Dados!B91</f>
        <v>0.61805555555555436</v>
      </c>
      <c r="D91" s="10">
        <f>Dados!E91</f>
        <v>41.156186140863724</v>
      </c>
      <c r="E91" s="1" t="str">
        <f t="shared" si="7"/>
        <v/>
      </c>
      <c r="F91" s="8">
        <f t="shared" si="6"/>
        <v>391.10081390643415</v>
      </c>
      <c r="G91" s="8">
        <f>IF(E91=1,SUM(INDEX(F$2:F$146,(B91/A$2)+1,1):INDEX(F$2:F$146,(B91/A$2)+2-A$7,1))/A$5,G92)</f>
        <v>35.833054919388466</v>
      </c>
    </row>
    <row r="92" spans="2:7" x14ac:dyDescent="0.2">
      <c r="B92" s="11">
        <f t="shared" si="5"/>
        <v>900</v>
      </c>
      <c r="C92" s="2">
        <f>Dados!B92</f>
        <v>0.62499999999999878</v>
      </c>
      <c r="D92" s="10">
        <f>Dados!E92</f>
        <v>33.327264198727441</v>
      </c>
      <c r="E92" s="1">
        <f t="shared" si="7"/>
        <v>1</v>
      </c>
      <c r="F92" s="8">
        <f t="shared" si="6"/>
        <v>372.41725169795586</v>
      </c>
      <c r="G92" s="8">
        <f>IF(E92=1,SUM(INDEX(F$2:F$146,(B92/A$2)+1,1):INDEX(F$2:F$146,(B92/A$2)+2-A$7,1))/A$5,G93)</f>
        <v>35.833054919388466</v>
      </c>
    </row>
    <row r="93" spans="2:7" x14ac:dyDescent="0.2">
      <c r="B93" s="11">
        <f t="shared" si="5"/>
        <v>910</v>
      </c>
      <c r="C93" s="2">
        <f>Dados!B93</f>
        <v>0.6319444444444432</v>
      </c>
      <c r="D93" s="10">
        <f>Dados!E93</f>
        <v>28.087926515945842</v>
      </c>
      <c r="E93" s="1" t="str">
        <f t="shared" si="7"/>
        <v/>
      </c>
      <c r="F93" s="8">
        <f t="shared" si="6"/>
        <v>307.07595357336641</v>
      </c>
      <c r="G93" s="8">
        <f>IF(E93=1,SUM(INDEX(F$2:F$146,(B93/A$2)+1,1):INDEX(F$2:F$146,(B93/A$2)+2-A$7,1))/A$5,G94)</f>
        <v>28.613808929691551</v>
      </c>
    </row>
    <row r="94" spans="2:7" x14ac:dyDescent="0.2">
      <c r="B94" s="11">
        <f t="shared" si="5"/>
        <v>920</v>
      </c>
      <c r="C94" s="2">
        <f>Dados!B94</f>
        <v>0.63888888888888762</v>
      </c>
      <c r="D94" s="10">
        <f>Dados!E94</f>
        <v>30.143870540274023</v>
      </c>
      <c r="E94" s="1" t="str">
        <f t="shared" si="7"/>
        <v/>
      </c>
      <c r="F94" s="8">
        <f t="shared" si="6"/>
        <v>291.15898528109932</v>
      </c>
      <c r="G94" s="8">
        <f>IF(E94=1,SUM(INDEX(F$2:F$146,(B94/A$2)+1,1):INDEX(F$2:F$146,(B94/A$2)+2-A$7,1))/A$5,G95)</f>
        <v>28.613808929691551</v>
      </c>
    </row>
    <row r="95" spans="2:7" x14ac:dyDescent="0.2">
      <c r="B95" s="11">
        <f t="shared" si="5"/>
        <v>930</v>
      </c>
      <c r="C95" s="2">
        <f>Dados!B95</f>
        <v>0.64583333333333204</v>
      </c>
      <c r="D95" s="10">
        <f>Dados!E95</f>
        <v>38.163088085949738</v>
      </c>
      <c r="E95" s="1" t="str">
        <f t="shared" si="7"/>
        <v/>
      </c>
      <c r="F95" s="8">
        <f t="shared" si="6"/>
        <v>341.53479313111882</v>
      </c>
      <c r="G95" s="8">
        <f>IF(E95=1,SUM(INDEX(F$2:F$146,(B95/A$2)+1,1):INDEX(F$2:F$146,(B95/A$2)+2-A$7,1))/A$5,G96)</f>
        <v>28.613808929691551</v>
      </c>
    </row>
    <row r="96" spans="2:7" x14ac:dyDescent="0.2">
      <c r="B96" s="11">
        <f t="shared" si="5"/>
        <v>940</v>
      </c>
      <c r="C96" s="2">
        <f>Dados!B96</f>
        <v>0.65277777777777646</v>
      </c>
      <c r="D96" s="10">
        <f>Dados!E96</f>
        <v>18.170308386948296</v>
      </c>
      <c r="E96" s="1" t="str">
        <f t="shared" si="7"/>
        <v/>
      </c>
      <c r="F96" s="8">
        <f t="shared" si="6"/>
        <v>281.66698236449014</v>
      </c>
      <c r="G96" s="8">
        <f>IF(E96=1,SUM(INDEX(F$2:F$146,(B96/A$2)+1,1):INDEX(F$2:F$146,(B96/A$2)+2-A$7,1))/A$5,G97)</f>
        <v>28.613808929691551</v>
      </c>
    </row>
    <row r="97" spans="2:7" x14ac:dyDescent="0.2">
      <c r="B97" s="11">
        <f t="shared" si="5"/>
        <v>950</v>
      </c>
      <c r="C97" s="2">
        <f>Dados!B97</f>
        <v>0.65972222222222088</v>
      </c>
      <c r="D97" s="10">
        <f>Dados!E97</f>
        <v>23.310804584649787</v>
      </c>
      <c r="E97" s="1" t="str">
        <f t="shared" si="7"/>
        <v/>
      </c>
      <c r="F97" s="8">
        <f t="shared" si="6"/>
        <v>207.40556485799038</v>
      </c>
      <c r="G97" s="8">
        <f>IF(E97=1,SUM(INDEX(F$2:F$146,(B97/A$2)+1,1):INDEX(F$2:F$146,(B97/A$2)+2-A$7,1))/A$5,G98)</f>
        <v>28.613808929691551</v>
      </c>
    </row>
    <row r="98" spans="2:7" x14ac:dyDescent="0.2">
      <c r="B98" s="11">
        <f t="shared" si="5"/>
        <v>960</v>
      </c>
      <c r="C98" s="2">
        <f>Dados!B98</f>
        <v>0.6666666666666653</v>
      </c>
      <c r="D98" s="10">
        <f>Dados!E98</f>
        <v>34.286446730035813</v>
      </c>
      <c r="E98" s="1">
        <f t="shared" si="7"/>
        <v>1</v>
      </c>
      <c r="F98" s="8">
        <f t="shared" si="6"/>
        <v>287.98625657342802</v>
      </c>
      <c r="G98" s="8">
        <f>IF(E98=1,SUM(INDEX(F$2:F$146,(B98/A$2)+1,1):INDEX(F$2:F$146,(B98/A$2)+2-A$7,1))/A$5,G99)</f>
        <v>28.613808929691551</v>
      </c>
    </row>
    <row r="99" spans="2:7" x14ac:dyDescent="0.2">
      <c r="B99" s="11">
        <f t="shared" si="5"/>
        <v>970</v>
      </c>
      <c r="C99" s="2">
        <f>Dados!B99</f>
        <v>0.67361111111110972</v>
      </c>
      <c r="D99" s="10">
        <f>Dados!E99</f>
        <v>37.673712005667547</v>
      </c>
      <c r="E99" s="1" t="str">
        <f t="shared" si="7"/>
        <v/>
      </c>
      <c r="F99" s="8">
        <f t="shared" si="6"/>
        <v>359.80079367851681</v>
      </c>
      <c r="G99" s="8">
        <f>IF(E99=1,SUM(INDEX(F$2:F$146,(B99/A$2)+1,1):INDEX(F$2:F$146,(B99/A$2)+2-A$7,1))/A$5,G100)</f>
        <v>35.007392741589271</v>
      </c>
    </row>
    <row r="100" spans="2:7" x14ac:dyDescent="0.2">
      <c r="B100" s="11">
        <f t="shared" si="5"/>
        <v>980</v>
      </c>
      <c r="C100" s="2">
        <f>Dados!B100</f>
        <v>0.68055555555555414</v>
      </c>
      <c r="D100" s="10">
        <f>Dados!E100</f>
        <v>31.341808428478533</v>
      </c>
      <c r="E100" s="1" t="str">
        <f t="shared" si="7"/>
        <v/>
      </c>
      <c r="F100" s="8">
        <f t="shared" si="6"/>
        <v>345.07760217073042</v>
      </c>
      <c r="G100" s="8">
        <f>IF(E100=1,SUM(INDEX(F$2:F$146,(B100/A$2)+1,1):INDEX(F$2:F$146,(B100/A$2)+2-A$7,1))/A$5,G101)</f>
        <v>35.007392741589271</v>
      </c>
    </row>
    <row r="101" spans="2:7" x14ac:dyDescent="0.2">
      <c r="B101" s="11">
        <f t="shared" si="5"/>
        <v>990</v>
      </c>
      <c r="C101" s="2">
        <f>Dados!B101</f>
        <v>0.68749999999999856</v>
      </c>
      <c r="D101" s="10">
        <f>Dados!E101</f>
        <v>24.252817054235326</v>
      </c>
      <c r="E101" s="1" t="str">
        <f t="shared" si="7"/>
        <v/>
      </c>
      <c r="F101" s="8">
        <f t="shared" si="6"/>
        <v>277.97312741356927</v>
      </c>
      <c r="G101" s="8">
        <f>IF(E101=1,SUM(INDEX(F$2:F$146,(B101/A$2)+1,1):INDEX(F$2:F$146,(B101/A$2)+2-A$7,1))/A$5,G102)</f>
        <v>35.007392741589271</v>
      </c>
    </row>
    <row r="102" spans="2:7" x14ac:dyDescent="0.2">
      <c r="B102" s="11">
        <f t="shared" si="5"/>
        <v>1000</v>
      </c>
      <c r="C102" s="2">
        <f>Dados!B102</f>
        <v>0.69444444444444298</v>
      </c>
      <c r="D102" s="10">
        <f>Dados!E102</f>
        <v>44.407362536096429</v>
      </c>
      <c r="E102" s="1" t="str">
        <f t="shared" si="7"/>
        <v/>
      </c>
      <c r="F102" s="8">
        <f t="shared" si="6"/>
        <v>343.30089795165873</v>
      </c>
      <c r="G102" s="8">
        <f>IF(E102=1,SUM(INDEX(F$2:F$146,(B102/A$2)+1,1):INDEX(F$2:F$146,(B102/A$2)+2-A$7,1))/A$5,G103)</f>
        <v>35.007392741589271</v>
      </c>
    </row>
    <row r="103" spans="2:7" x14ac:dyDescent="0.2">
      <c r="B103" s="11">
        <f t="shared" si="5"/>
        <v>1010</v>
      </c>
      <c r="C103" s="2">
        <f>Dados!B103</f>
        <v>0.7013888888888874</v>
      </c>
      <c r="D103" s="10">
        <f>Dados!E103</f>
        <v>47.148240677638583</v>
      </c>
      <c r="E103" s="1" t="str">
        <f t="shared" si="7"/>
        <v/>
      </c>
      <c r="F103" s="8">
        <f t="shared" si="6"/>
        <v>457.77801606867507</v>
      </c>
      <c r="G103" s="8">
        <f>IF(E103=1,SUM(INDEX(F$2:F$146,(B103/A$2)+1,1):INDEX(F$2:F$146,(B103/A$2)+2-A$7,1))/A$5,G104)</f>
        <v>35.007392741589271</v>
      </c>
    </row>
    <row r="104" spans="2:7" x14ac:dyDescent="0.2">
      <c r="B104" s="11">
        <f t="shared" si="5"/>
        <v>1020</v>
      </c>
      <c r="C104" s="2">
        <f>Dados!B104</f>
        <v>0.70833333333333182</v>
      </c>
      <c r="D104" s="10">
        <f>Dados!E104</f>
        <v>16.154384764802622</v>
      </c>
      <c r="E104" s="1">
        <f t="shared" ref="E104:E122" si="8">IF(ROUND(B104/A$5,0)=B104/A$5,1,"")</f>
        <v>1</v>
      </c>
      <c r="F104" s="8">
        <f t="shared" si="6"/>
        <v>316.51312721220603</v>
      </c>
      <c r="G104" s="8">
        <f>IF(E104=1,SUM(INDEX(F$2:F$146,(B104/A$2)+1,1):INDEX(F$2:F$146,(B104/A$2)+2-A$7,1))/A$5,G105)</f>
        <v>35.007392741589271</v>
      </c>
    </row>
    <row r="105" spans="2:7" x14ac:dyDescent="0.2">
      <c r="B105" s="11">
        <f t="shared" si="5"/>
        <v>1030</v>
      </c>
      <c r="C105" s="2">
        <f>Dados!B105</f>
        <v>0.71527777777777624</v>
      </c>
      <c r="D105" s="10">
        <f>Dados!E105</f>
        <v>31.619092373716605</v>
      </c>
      <c r="E105" s="1" t="str">
        <f t="shared" si="8"/>
        <v/>
      </c>
      <c r="F105" s="8">
        <f t="shared" si="6"/>
        <v>238.86738569259614</v>
      </c>
      <c r="G105" s="8">
        <f>IF(E105=1,SUM(INDEX(F$2:F$146,(B105/A$2)+1,1):INDEX(F$2:F$146,(B105/A$2)+2-A$7,1))/A$5,G106)</f>
        <v>28.228549001981992</v>
      </c>
    </row>
    <row r="106" spans="2:7" x14ac:dyDescent="0.2">
      <c r="B106" s="11">
        <f t="shared" si="5"/>
        <v>1040</v>
      </c>
      <c r="C106" s="2">
        <f>Dados!B106</f>
        <v>0.72222222222222066</v>
      </c>
      <c r="D106" s="10">
        <f>Dados!E106</f>
        <v>27.148937882581407</v>
      </c>
      <c r="E106" s="1" t="str">
        <f t="shared" si="8"/>
        <v/>
      </c>
      <c r="F106" s="8">
        <f t="shared" si="6"/>
        <v>293.84015128149008</v>
      </c>
      <c r="G106" s="8">
        <f>IF(E106=1,SUM(INDEX(F$2:F$146,(B106/A$2)+1,1):INDEX(F$2:F$146,(B106/A$2)+2-A$7,1))/A$5,G107)</f>
        <v>28.228549001981992</v>
      </c>
    </row>
    <row r="107" spans="2:7" x14ac:dyDescent="0.2">
      <c r="B107" s="11">
        <f t="shared" si="5"/>
        <v>1050</v>
      </c>
      <c r="C107" s="2">
        <f>Dados!B107</f>
        <v>0.72916666666666508</v>
      </c>
      <c r="D107" s="10">
        <f>Dados!E107</f>
        <v>30.304356138766305</v>
      </c>
      <c r="E107" s="1" t="str">
        <f t="shared" si="8"/>
        <v/>
      </c>
      <c r="F107" s="8">
        <f t="shared" si="6"/>
        <v>287.26647010673855</v>
      </c>
      <c r="G107" s="8">
        <f>IF(E107=1,SUM(INDEX(F$2:F$146,(B107/A$2)+1,1):INDEX(F$2:F$146,(B107/A$2)+2-A$7,1))/A$5,G108)</f>
        <v>28.228549001981992</v>
      </c>
    </row>
    <row r="108" spans="2:7" x14ac:dyDescent="0.2">
      <c r="B108" s="11">
        <f t="shared" si="5"/>
        <v>1060</v>
      </c>
      <c r="C108" s="2">
        <f>Dados!B108</f>
        <v>0.7361111111111095</v>
      </c>
      <c r="D108" s="10">
        <f>Dados!E108</f>
        <v>26.950864751119614</v>
      </c>
      <c r="E108" s="1" t="str">
        <f t="shared" si="8"/>
        <v/>
      </c>
      <c r="F108" s="8">
        <f t="shared" si="6"/>
        <v>286.27610444942957</v>
      </c>
      <c r="G108" s="8">
        <f>IF(E108=1,SUM(INDEX(F$2:F$146,(B108/A$2)+1,1):INDEX(F$2:F$146,(B108/A$2)+2-A$7,1))/A$5,G109)</f>
        <v>28.228549001981992</v>
      </c>
    </row>
    <row r="109" spans="2:7" x14ac:dyDescent="0.2">
      <c r="B109" s="11">
        <f t="shared" si="5"/>
        <v>1070</v>
      </c>
      <c r="C109" s="2">
        <f>Dados!B109</f>
        <v>0.74305555555555391</v>
      </c>
      <c r="D109" s="10">
        <f>Dados!E109</f>
        <v>29.861764626857589</v>
      </c>
      <c r="E109" s="1" t="str">
        <f t="shared" si="8"/>
        <v/>
      </c>
      <c r="F109" s="8">
        <f t="shared" si="6"/>
        <v>284.06314688988601</v>
      </c>
      <c r="G109" s="8">
        <f>IF(E109=1,SUM(INDEX(F$2:F$146,(B109/A$2)+1,1):INDEX(F$2:F$146,(B109/A$2)+2-A$7,1))/A$5,G110)</f>
        <v>28.228549001981992</v>
      </c>
    </row>
    <row r="110" spans="2:7" x14ac:dyDescent="0.2">
      <c r="B110" s="11">
        <f t="shared" si="5"/>
        <v>1080</v>
      </c>
      <c r="C110" s="2">
        <f>Dados!B110</f>
        <v>0.74999999999999833</v>
      </c>
      <c r="D110" s="10">
        <f>Dados!E110</f>
        <v>30.818171712898227</v>
      </c>
      <c r="E110" s="1">
        <f t="shared" si="8"/>
        <v>1</v>
      </c>
      <c r="F110" s="8">
        <f t="shared" si="6"/>
        <v>303.39968169877909</v>
      </c>
      <c r="G110" s="8">
        <f>IF(E110=1,SUM(INDEX(F$2:F$146,(B110/A$2)+1,1):INDEX(F$2:F$146,(B110/A$2)+2-A$7,1))/A$5,G111)</f>
        <v>28.228549001981992</v>
      </c>
    </row>
    <row r="111" spans="2:7" x14ac:dyDescent="0.2">
      <c r="B111" s="11">
        <f t="shared" si="5"/>
        <v>1090</v>
      </c>
      <c r="C111" s="2">
        <f>Dados!B111</f>
        <v>0.75694444444444275</v>
      </c>
      <c r="D111" s="10">
        <f>Dados!E111</f>
        <v>38.800736410414416</v>
      </c>
      <c r="E111" s="1" t="str">
        <f t="shared" si="8"/>
        <v/>
      </c>
      <c r="F111" s="8">
        <f t="shared" si="6"/>
        <v>348.09454061656322</v>
      </c>
      <c r="G111" s="8">
        <f>IF(E111=1,SUM(INDEX(F$2:F$146,(B111/A$2)+1,1):INDEX(F$2:F$146,(B111/A$2)+2-A$7,1))/A$5,G112)</f>
        <v>34.777673714510819</v>
      </c>
    </row>
    <row r="112" spans="2:7" x14ac:dyDescent="0.2">
      <c r="B112" s="11">
        <f t="shared" si="5"/>
        <v>1100</v>
      </c>
      <c r="C112" s="2">
        <f>Dados!B112</f>
        <v>0.76388888888888717</v>
      </c>
      <c r="D112" s="10">
        <f>Dados!E112</f>
        <v>23.041201671428876</v>
      </c>
      <c r="E112" s="1" t="str">
        <f t="shared" si="8"/>
        <v/>
      </c>
      <c r="F112" s="8">
        <f t="shared" si="6"/>
        <v>309.20969040921648</v>
      </c>
      <c r="G112" s="8">
        <f>IF(E112=1,SUM(INDEX(F$2:F$146,(B112/A$2)+1,1):INDEX(F$2:F$146,(B112/A$2)+2-A$7,1))/A$5,G113)</f>
        <v>34.777673714510819</v>
      </c>
    </row>
    <row r="113" spans="2:7" x14ac:dyDescent="0.2">
      <c r="B113" s="11">
        <f t="shared" si="5"/>
        <v>1110</v>
      </c>
      <c r="C113" s="2">
        <f>Dados!B113</f>
        <v>0.77083333333333159</v>
      </c>
      <c r="D113" s="10">
        <f>Dados!E113</f>
        <v>36.56245586250526</v>
      </c>
      <c r="E113" s="1" t="str">
        <f t="shared" si="8"/>
        <v/>
      </c>
      <c r="F113" s="8">
        <f t="shared" si="6"/>
        <v>298.01828766967071</v>
      </c>
      <c r="G113" s="8">
        <f>IF(E113=1,SUM(INDEX(F$2:F$146,(B113/A$2)+1,1):INDEX(F$2:F$146,(B113/A$2)+2-A$7,1))/A$5,G114)</f>
        <v>34.777673714510819</v>
      </c>
    </row>
    <row r="114" spans="2:7" x14ac:dyDescent="0.2">
      <c r="B114" s="11">
        <f t="shared" si="5"/>
        <v>1120</v>
      </c>
      <c r="C114" s="2">
        <f>Dados!B114</f>
        <v>0.77777777777777601</v>
      </c>
      <c r="D114" s="10">
        <f>Dados!E114</f>
        <v>40.627234280577817</v>
      </c>
      <c r="E114" s="1" t="str">
        <f t="shared" si="8"/>
        <v/>
      </c>
      <c r="F114" s="8">
        <f t="shared" si="6"/>
        <v>385.94845071541545</v>
      </c>
      <c r="G114" s="8">
        <f>IF(E114=1,SUM(INDEX(F$2:F$146,(B114/A$2)+1,1):INDEX(F$2:F$146,(B114/A$2)+2-A$7,1))/A$5,G115)</f>
        <v>34.777673714510819</v>
      </c>
    </row>
    <row r="115" spans="2:7" x14ac:dyDescent="0.2">
      <c r="B115" s="11">
        <f t="shared" si="5"/>
        <v>1130</v>
      </c>
      <c r="C115" s="2">
        <f>Dados!B115</f>
        <v>0.78472222222222043</v>
      </c>
      <c r="D115" s="10">
        <f>Dados!E115</f>
        <v>39.049689469813593</v>
      </c>
      <c r="E115" s="1" t="str">
        <f t="shared" si="8"/>
        <v/>
      </c>
      <c r="F115" s="8">
        <f t="shared" si="6"/>
        <v>398.38461875195708</v>
      </c>
      <c r="G115" s="8">
        <f>IF(E115=1,SUM(INDEX(F$2:F$146,(B115/A$2)+1,1):INDEX(F$2:F$146,(B115/A$2)+2-A$7,1))/A$5,G116)</f>
        <v>34.777673714510819</v>
      </c>
    </row>
    <row r="116" spans="2:7" x14ac:dyDescent="0.2">
      <c r="B116" s="11">
        <f t="shared" si="5"/>
        <v>1140</v>
      </c>
      <c r="C116" s="2">
        <f>Dados!B116</f>
        <v>0.79166666666666485</v>
      </c>
      <c r="D116" s="10">
        <f>Dados!E116</f>
        <v>30.351277471751725</v>
      </c>
      <c r="E116" s="1">
        <f t="shared" si="8"/>
        <v>1</v>
      </c>
      <c r="F116" s="8">
        <f t="shared" si="6"/>
        <v>347.0048347078266</v>
      </c>
      <c r="G116" s="8">
        <f>IF(E116=1,SUM(INDEX(F$2:F$146,(B116/A$2)+1,1):INDEX(F$2:F$146,(B116/A$2)+2-A$7,1))/A$5,G117)</f>
        <v>34.777673714510819</v>
      </c>
    </row>
    <row r="117" spans="2:7" x14ac:dyDescent="0.2">
      <c r="B117" s="11">
        <f t="shared" si="5"/>
        <v>1150</v>
      </c>
      <c r="C117" s="2">
        <f>Dados!B117</f>
        <v>0.79861111111110927</v>
      </c>
      <c r="D117" s="10">
        <f>Dados!E117</f>
        <v>35.090675155744748</v>
      </c>
      <c r="E117" s="1" t="str">
        <f t="shared" si="8"/>
        <v/>
      </c>
      <c r="F117" s="8">
        <f t="shared" si="6"/>
        <v>327.20976313748235</v>
      </c>
      <c r="G117" s="8">
        <f>IF(E117=1,SUM(INDEX(F$2:F$146,(B117/A$2)+1,1):INDEX(F$2:F$146,(B117/A$2)+2-A$7,1))/A$5,G118)</f>
        <v>33.233125208623179</v>
      </c>
    </row>
    <row r="118" spans="2:7" x14ac:dyDescent="0.2">
      <c r="B118" s="11">
        <f t="shared" si="5"/>
        <v>1160</v>
      </c>
      <c r="C118" s="2">
        <f>Dados!B118</f>
        <v>0.80555555555555369</v>
      </c>
      <c r="D118" s="10">
        <f>Dados!E118</f>
        <v>30.577236596114339</v>
      </c>
      <c r="E118" s="1" t="str">
        <f t="shared" si="8"/>
        <v/>
      </c>
      <c r="F118" s="8">
        <f t="shared" si="6"/>
        <v>328.33955875929547</v>
      </c>
      <c r="G118" s="8">
        <f>IF(E118=1,SUM(INDEX(F$2:F$146,(B118/A$2)+1,1):INDEX(F$2:F$146,(B118/A$2)+2-A$7,1))/A$5,G119)</f>
        <v>33.233125208623179</v>
      </c>
    </row>
    <row r="119" spans="2:7" x14ac:dyDescent="0.2">
      <c r="B119" s="11">
        <f t="shared" si="5"/>
        <v>1170</v>
      </c>
      <c r="C119" s="2">
        <f>Dados!B119</f>
        <v>0.81249999999999811</v>
      </c>
      <c r="D119" s="10">
        <f>Dados!E119</f>
        <v>35.417065444499173</v>
      </c>
      <c r="E119" s="1" t="str">
        <f t="shared" si="8"/>
        <v/>
      </c>
      <c r="F119" s="8">
        <f t="shared" si="6"/>
        <v>329.97151020306762</v>
      </c>
      <c r="G119" s="8">
        <f>IF(E119=1,SUM(INDEX(F$2:F$146,(B119/A$2)+1,1):INDEX(F$2:F$146,(B119/A$2)+2-A$7,1))/A$5,G120)</f>
        <v>33.233125208623179</v>
      </c>
    </row>
    <row r="120" spans="2:7" x14ac:dyDescent="0.2">
      <c r="B120" s="11">
        <f t="shared" si="5"/>
        <v>1180</v>
      </c>
      <c r="C120" s="2">
        <f>Dados!B120</f>
        <v>0.81944444444444253</v>
      </c>
      <c r="D120" s="10">
        <f>Dados!E120</f>
        <v>52.526597812839519</v>
      </c>
      <c r="E120" s="1" t="str">
        <f t="shared" si="8"/>
        <v/>
      </c>
      <c r="F120" s="8">
        <f t="shared" si="6"/>
        <v>439.71831628669349</v>
      </c>
      <c r="G120" s="8">
        <f>IF(E120=1,SUM(INDEX(F$2:F$146,(B120/A$2)+1,1):INDEX(F$2:F$146,(B120/A$2)+2-A$7,1))/A$5,G121)</f>
        <v>33.233125208623179</v>
      </c>
    </row>
    <row r="121" spans="2:7" x14ac:dyDescent="0.2">
      <c r="B121" s="11">
        <f t="shared" si="5"/>
        <v>1190</v>
      </c>
      <c r="C121" s="2">
        <f>Dados!B121</f>
        <v>0.82638888888888695</v>
      </c>
      <c r="D121" s="10">
        <f>Dados!E121</f>
        <v>22.002239650759631</v>
      </c>
      <c r="E121" s="1" t="str">
        <f t="shared" si="8"/>
        <v/>
      </c>
      <c r="F121" s="8">
        <f t="shared" si="6"/>
        <v>372.64418731799572</v>
      </c>
      <c r="G121" s="8">
        <f>IF(E121=1,SUM(INDEX(F$2:F$146,(B121/A$2)+1,1):INDEX(F$2:F$146,(B121/A$2)+2-A$7,1))/A$5,G122)</f>
        <v>33.233125208623179</v>
      </c>
    </row>
    <row r="122" spans="2:7" x14ac:dyDescent="0.2">
      <c r="B122" s="11">
        <f t="shared" si="5"/>
        <v>1200</v>
      </c>
      <c r="C122" s="2">
        <f>Dados!B122</f>
        <v>0.83333333333333137</v>
      </c>
      <c r="D122" s="10">
        <f>Dados!E122</f>
        <v>17.21859571181157</v>
      </c>
      <c r="E122" s="1">
        <f t="shared" si="8"/>
        <v>1</v>
      </c>
      <c r="F122" s="8">
        <f t="shared" si="6"/>
        <v>196.104176812856</v>
      </c>
      <c r="G122" s="8">
        <f>IF(E122=1,SUM(INDEX(F$2:F$146,(B122/A$2)+1,1):INDEX(F$2:F$146,(B122/A$2)+2-A$7,1))/A$5,G123)</f>
        <v>33.233125208623179</v>
      </c>
    </row>
    <row r="123" spans="2:7" x14ac:dyDescent="0.2">
      <c r="B123" s="11">
        <f t="shared" si="5"/>
        <v>1210</v>
      </c>
      <c r="C123" s="2">
        <f>Dados!B123</f>
        <v>0.84027777777777579</v>
      </c>
      <c r="D123" s="10">
        <f>Dados!E123</f>
        <v>36.531696723520042</v>
      </c>
      <c r="E123" s="1" t="str">
        <f t="shared" ref="E123:E146" si="9">IF(ROUND(B123/A$5,0)=B123/A$5,1,"")</f>
        <v/>
      </c>
      <c r="F123" s="8">
        <f t="shared" si="6"/>
        <v>268.75146217665809</v>
      </c>
      <c r="G123" s="8">
        <f>IF(E123=1,SUM(INDEX(F$2:F$146,(B123/A$2)+1,1):INDEX(F$2:F$146,(B123/A$2)+2-A$7,1))/A$5,G124)</f>
        <v>31.059950942366221</v>
      </c>
    </row>
    <row r="124" spans="2:7" x14ac:dyDescent="0.2">
      <c r="B124" s="11">
        <f t="shared" si="5"/>
        <v>1220</v>
      </c>
      <c r="C124" s="2">
        <f>Dados!B124</f>
        <v>0.84722222222222021</v>
      </c>
      <c r="D124" s="10">
        <f>Dados!E124</f>
        <v>23.946832525980049</v>
      </c>
      <c r="E124" s="1" t="str">
        <f t="shared" si="9"/>
        <v/>
      </c>
      <c r="F124" s="8">
        <f t="shared" si="6"/>
        <v>302.39264624750047</v>
      </c>
      <c r="G124" s="8">
        <f>IF(E124=1,SUM(INDEX(F$2:F$146,(B124/A$2)+1,1):INDEX(F$2:F$146,(B124/A$2)+2-A$7,1))/A$5,G125)</f>
        <v>31.059950942366221</v>
      </c>
    </row>
    <row r="125" spans="2:7" x14ac:dyDescent="0.2">
      <c r="B125" s="11">
        <f t="shared" si="5"/>
        <v>1230</v>
      </c>
      <c r="C125" s="2">
        <f>Dados!B125</f>
        <v>0.85416666666666463</v>
      </c>
      <c r="D125" s="10">
        <f>Dados!E125</f>
        <v>40.109698055493823</v>
      </c>
      <c r="E125" s="1" t="str">
        <f t="shared" si="9"/>
        <v/>
      </c>
      <c r="F125" s="8">
        <f t="shared" si="6"/>
        <v>320.28265290736942</v>
      </c>
      <c r="G125" s="8">
        <f>IF(E125=1,SUM(INDEX(F$2:F$146,(B125/A$2)+1,1):INDEX(F$2:F$146,(B125/A$2)+2-A$7,1))/A$5,G126)</f>
        <v>31.059950942366221</v>
      </c>
    </row>
    <row r="126" spans="2:7" x14ac:dyDescent="0.2">
      <c r="B126" s="11">
        <f t="shared" si="5"/>
        <v>1240</v>
      </c>
      <c r="C126" s="2">
        <f>Dados!B126</f>
        <v>0.86111111111110905</v>
      </c>
      <c r="D126" s="10">
        <f>Dados!E126</f>
        <v>31.520734557991741</v>
      </c>
      <c r="E126" s="1" t="str">
        <f t="shared" si="9"/>
        <v/>
      </c>
      <c r="F126" s="8">
        <f t="shared" si="6"/>
        <v>358.15216306742786</v>
      </c>
      <c r="G126" s="8">
        <f>IF(E126=1,SUM(INDEX(F$2:F$146,(B126/A$2)+1,1):INDEX(F$2:F$146,(B126/A$2)+2-A$7,1))/A$5,G127)</f>
        <v>31.059950942366221</v>
      </c>
    </row>
    <row r="127" spans="2:7" x14ac:dyDescent="0.2">
      <c r="B127" s="11">
        <f t="shared" si="5"/>
        <v>1250</v>
      </c>
      <c r="C127" s="2">
        <f>Dados!B127</f>
        <v>0.86805555555555347</v>
      </c>
      <c r="D127" s="10">
        <f>Dados!E127</f>
        <v>28.942359996810303</v>
      </c>
      <c r="E127" s="1" t="str">
        <f>IF(ROUND(B127/A$5,0)=B127/A$5,1,"")</f>
        <v/>
      </c>
      <c r="F127" s="8">
        <f t="shared" si="6"/>
        <v>302.31547277401023</v>
      </c>
      <c r="G127" s="8">
        <f>IF(E127=1,SUM(INDEX(F$2:F$146,(B127/A$2)+1,1):INDEX(F$2:F$146,(B127/A$2)+2-A$7,1))/A$5,G128)</f>
        <v>31.059950942366221</v>
      </c>
    </row>
    <row r="128" spans="2:7" x14ac:dyDescent="0.2">
      <c r="B128" s="11">
        <f t="shared" si="5"/>
        <v>1260</v>
      </c>
      <c r="C128" s="2">
        <f>Dados!B128</f>
        <v>0.87499999999999789</v>
      </c>
      <c r="D128" s="10">
        <f>Dados!E128</f>
        <v>33.398171876991142</v>
      </c>
      <c r="E128" s="1">
        <f>IF(ROUND(B128/A$5,0)=B128/A$5,1,"")</f>
        <v>1</v>
      </c>
      <c r="F128" s="8">
        <f t="shared" si="6"/>
        <v>311.70265936900722</v>
      </c>
      <c r="G128" s="8">
        <f>IF(E128=1,SUM(INDEX(F$2:F$146,(B128/A$2)+1,1):INDEX(F$2:F$146,(B128/A$2)+2-A$7,1))/A$5,G129)</f>
        <v>31.059950942366221</v>
      </c>
    </row>
    <row r="129" spans="2:7" x14ac:dyDescent="0.2">
      <c r="B129" s="11">
        <f t="shared" si="5"/>
        <v>1270</v>
      </c>
      <c r="C129" s="2">
        <f>Dados!B129</f>
        <v>0.88194444444444231</v>
      </c>
      <c r="D129" s="10">
        <f>Dados!E129</f>
        <v>29.626769607171504</v>
      </c>
      <c r="E129" s="1" t="str">
        <f t="shared" si="9"/>
        <v/>
      </c>
      <c r="F129" s="8">
        <f t="shared" si="6"/>
        <v>315.12470742081325</v>
      </c>
      <c r="G129" s="8">
        <f>IF(E129=1,SUM(INDEX(F$2:F$146,(B129/A$2)+1,1):INDEX(F$2:F$146,(B129/A$2)+2-A$7,1))/A$5,G130)</f>
        <v>32.472644540022806</v>
      </c>
    </row>
    <row r="130" spans="2:7" x14ac:dyDescent="0.2">
      <c r="B130" s="11">
        <f t="shared" si="5"/>
        <v>1280</v>
      </c>
      <c r="C130" s="2">
        <f>Dados!B130</f>
        <v>0.88888888888888673</v>
      </c>
      <c r="D130" s="10">
        <f>Dados!E130</f>
        <v>33.364874477046925</v>
      </c>
      <c r="E130" s="1" t="str">
        <f t="shared" si="9"/>
        <v/>
      </c>
      <c r="F130" s="8">
        <f t="shared" si="6"/>
        <v>314.95822042109216</v>
      </c>
      <c r="G130" s="8">
        <f>IF(E130=1,SUM(INDEX(F$2:F$146,(B130/A$2)+1,1):INDEX(F$2:F$146,(B130/A$2)+2-A$7,1))/A$5,G131)</f>
        <v>32.472644540022806</v>
      </c>
    </row>
    <row r="131" spans="2:7" x14ac:dyDescent="0.2">
      <c r="B131" s="11">
        <f t="shared" ref="B131:B146" si="10">ROUND(C131*60*24,0)</f>
        <v>1290</v>
      </c>
      <c r="C131" s="2">
        <f>Dados!B131</f>
        <v>0.89583333333333115</v>
      </c>
      <c r="D131" s="10">
        <f>Dados!E131</f>
        <v>36.763988772446375</v>
      </c>
      <c r="E131" s="1" t="str">
        <f t="shared" si="9"/>
        <v/>
      </c>
      <c r="F131" s="8">
        <f t="shared" si="6"/>
        <v>350.64431624746646</v>
      </c>
      <c r="G131" s="8">
        <f>IF(E131=1,SUM(INDEX(F$2:F$146,(B131/A$2)+1,1):INDEX(F$2:F$146,(B131/A$2)+2-A$7,1))/A$5,G132)</f>
        <v>32.472644540022806</v>
      </c>
    </row>
    <row r="132" spans="2:7" x14ac:dyDescent="0.2">
      <c r="B132" s="11">
        <f t="shared" si="10"/>
        <v>1300</v>
      </c>
      <c r="C132" s="2">
        <f>Dados!B132</f>
        <v>0.90277777777777557</v>
      </c>
      <c r="D132" s="10">
        <f>Dados!E132</f>
        <v>31.357013554781432</v>
      </c>
      <c r="E132" s="1" t="str">
        <f t="shared" si="9"/>
        <v/>
      </c>
      <c r="F132" s="8">
        <f t="shared" ref="F132:F146" si="11">0.5*(D132+D131)*A$2</f>
        <v>340.60501163613907</v>
      </c>
      <c r="G132" s="8">
        <f>IF(E132=1,SUM(INDEX(F$2:F$146,(B132/A$2)+1,1):INDEX(F$2:F$146,(B132/A$2)+2-A$7,1))/A$5,G133)</f>
        <v>32.472644540022806</v>
      </c>
    </row>
    <row r="133" spans="2:7" x14ac:dyDescent="0.2">
      <c r="B133" s="11">
        <f t="shared" si="10"/>
        <v>1310</v>
      </c>
      <c r="C133" s="2">
        <f>Dados!B133</f>
        <v>0.90972222222221999</v>
      </c>
      <c r="D133" s="10">
        <f>Dados!E133</f>
        <v>34.516496805481573</v>
      </c>
      <c r="E133" s="1" t="str">
        <f t="shared" si="9"/>
        <v/>
      </c>
      <c r="F133" s="8">
        <f t="shared" si="11"/>
        <v>329.36755180131502</v>
      </c>
      <c r="G133" s="8">
        <f>IF(E133=1,SUM(INDEX(F$2:F$146,(B133/A$2)+1,1):INDEX(F$2:F$146,(B133/A$2)+2-A$7,1))/A$5,G134)</f>
        <v>32.472644540022806</v>
      </c>
    </row>
    <row r="134" spans="2:7" x14ac:dyDescent="0.2">
      <c r="B134" s="11">
        <f t="shared" si="10"/>
        <v>1320</v>
      </c>
      <c r="C134" s="2">
        <f>Dados!B134</f>
        <v>0.91666666666666441</v>
      </c>
      <c r="D134" s="10">
        <f>Dados!E134</f>
        <v>25.015276169426926</v>
      </c>
      <c r="E134" s="1">
        <f t="shared" si="9"/>
        <v>1</v>
      </c>
      <c r="F134" s="8">
        <f t="shared" si="11"/>
        <v>297.65886487454247</v>
      </c>
      <c r="G134" s="8">
        <f>IF(E134=1,SUM(INDEX(F$2:F$146,(B134/A$2)+1,1):INDEX(F$2:F$146,(B134/A$2)+2-A$7,1))/A$5,G135)</f>
        <v>32.472644540022806</v>
      </c>
    </row>
    <row r="135" spans="2:7" x14ac:dyDescent="0.2">
      <c r="B135" s="11">
        <f t="shared" si="10"/>
        <v>1330</v>
      </c>
      <c r="C135" s="2">
        <f>Dados!B135</f>
        <v>0.92361111111110883</v>
      </c>
      <c r="D135" s="10">
        <f>Dados!E135</f>
        <v>32.906142536537359</v>
      </c>
      <c r="E135" s="1" t="str">
        <f t="shared" si="9"/>
        <v/>
      </c>
      <c r="F135" s="8">
        <f t="shared" si="11"/>
        <v>289.60709352982144</v>
      </c>
      <c r="G135" s="8">
        <f>IF(E135=1,SUM(INDEX(F$2:F$146,(B135/A$2)+1,1):INDEX(F$2:F$146,(B135/A$2)+2-A$7,1))/A$5,G136)</f>
        <v>33.483361371034995</v>
      </c>
    </row>
    <row r="136" spans="2:7" x14ac:dyDescent="0.2">
      <c r="B136" s="11">
        <f t="shared" si="10"/>
        <v>1340</v>
      </c>
      <c r="C136" s="2">
        <f>Dados!B136</f>
        <v>0.93055555555555325</v>
      </c>
      <c r="D136" s="10">
        <f>Dados!E136</f>
        <v>40.817874890301695</v>
      </c>
      <c r="E136" s="1" t="str">
        <f t="shared" si="9"/>
        <v/>
      </c>
      <c r="F136" s="8">
        <f t="shared" si="11"/>
        <v>368.62008713419527</v>
      </c>
      <c r="G136" s="8">
        <f>IF(E136=1,SUM(INDEX(F$2:F$146,(B136/A$2)+1,1):INDEX(F$2:F$146,(B136/A$2)+2-A$7,1))/A$5,G137)</f>
        <v>33.483361371034995</v>
      </c>
    </row>
    <row r="137" spans="2:7" x14ac:dyDescent="0.2">
      <c r="B137" s="11">
        <f t="shared" si="10"/>
        <v>1350</v>
      </c>
      <c r="C137" s="2">
        <f>Dados!B137</f>
        <v>0.93749999999999767</v>
      </c>
      <c r="D137" s="10">
        <f>Dados!E137</f>
        <v>27.864842289219503</v>
      </c>
      <c r="E137" s="1" t="str">
        <f t="shared" si="9"/>
        <v/>
      </c>
      <c r="F137" s="8">
        <f t="shared" si="11"/>
        <v>343.41358589760603</v>
      </c>
      <c r="G137" s="8">
        <f>IF(E137=1,SUM(INDEX(F$2:F$146,(B137/A$2)+1,1):INDEX(F$2:F$146,(B137/A$2)+2-A$7,1))/A$5,G138)</f>
        <v>33.483361371034995</v>
      </c>
    </row>
    <row r="138" spans="2:7" x14ac:dyDescent="0.2">
      <c r="B138" s="11">
        <f t="shared" si="10"/>
        <v>1360</v>
      </c>
      <c r="C138" s="2">
        <f>Dados!B138</f>
        <v>0.94444444444444209</v>
      </c>
      <c r="D138" s="10">
        <f>Dados!E138</f>
        <v>40.6120305134204</v>
      </c>
      <c r="E138" s="1" t="str">
        <f t="shared" si="9"/>
        <v/>
      </c>
      <c r="F138" s="8">
        <f t="shared" si="11"/>
        <v>342.3843640131995</v>
      </c>
      <c r="G138" s="8">
        <f>IF(E138=1,SUM(INDEX(F$2:F$146,(B138/A$2)+1,1):INDEX(F$2:F$146,(B138/A$2)+2-A$7,1))/A$5,G139)</f>
        <v>33.483361371034995</v>
      </c>
    </row>
    <row r="139" spans="2:7" x14ac:dyDescent="0.2">
      <c r="B139" s="11">
        <f t="shared" si="10"/>
        <v>1370</v>
      </c>
      <c r="C139" s="2">
        <f>Dados!B139</f>
        <v>0.95138888888888651</v>
      </c>
      <c r="D139" s="10">
        <f>Dados!E139</f>
        <v>35.446058715945092</v>
      </c>
      <c r="E139" s="1" t="str">
        <f t="shared" si="9"/>
        <v/>
      </c>
      <c r="F139" s="8">
        <f t="shared" si="11"/>
        <v>380.29044614682743</v>
      </c>
      <c r="G139" s="8">
        <f>IF(E139=1,SUM(INDEX(F$2:F$146,(B139/A$2)+1,1):INDEX(F$2:F$146,(B139/A$2)+2-A$7,1))/A$5,G140)</f>
        <v>33.483361371034995</v>
      </c>
    </row>
    <row r="140" spans="2:7" x14ac:dyDescent="0.2">
      <c r="B140" s="11">
        <f t="shared" si="10"/>
        <v>1380</v>
      </c>
      <c r="C140" s="2">
        <f>Dados!B140</f>
        <v>0.95833333333333093</v>
      </c>
      <c r="D140" s="10">
        <f>Dados!E140</f>
        <v>21.49116239214489</v>
      </c>
      <c r="E140" s="1">
        <f t="shared" si="9"/>
        <v>1</v>
      </c>
      <c r="F140" s="8">
        <f t="shared" si="11"/>
        <v>284.68610554044994</v>
      </c>
      <c r="G140" s="8">
        <f>IF(E140=1,SUM(INDEX(F$2:F$146,(B140/A$2)+1,1):INDEX(F$2:F$146,(B140/A$2)+2-A$7,1))/A$5,G141)</f>
        <v>33.483361371034995</v>
      </c>
    </row>
    <row r="141" spans="2:7" x14ac:dyDescent="0.2">
      <c r="B141" s="11">
        <f t="shared" si="10"/>
        <v>1390</v>
      </c>
      <c r="C141" s="2">
        <f>Dados!B141</f>
        <v>0.96527777777777535</v>
      </c>
      <c r="D141" s="10">
        <f>Dados!E141</f>
        <v>28.805148454930034</v>
      </c>
      <c r="E141" s="1" t="str">
        <f t="shared" si="9"/>
        <v/>
      </c>
      <c r="F141" s="8">
        <f t="shared" si="11"/>
        <v>251.4815542353746</v>
      </c>
      <c r="G141" s="8">
        <f>IF(E141=1,SUM(INDEX(F$2:F$146,(B141/A$2)+1,1):INDEX(F$2:F$146,(B141/A$2)+2-A$7,1))/A$5,G142)</f>
        <v>34.620672033754424</v>
      </c>
    </row>
    <row r="142" spans="2:7" x14ac:dyDescent="0.2">
      <c r="B142" s="11">
        <f t="shared" si="10"/>
        <v>1400</v>
      </c>
      <c r="C142" s="2">
        <f>Dados!B142</f>
        <v>0.97222222222221977</v>
      </c>
      <c r="D142" s="10">
        <f>Dados!E142</f>
        <v>43.390641841702077</v>
      </c>
      <c r="E142" s="1" t="str">
        <f t="shared" si="9"/>
        <v/>
      </c>
      <c r="F142" s="8">
        <f t="shared" si="11"/>
        <v>360.97895148316059</v>
      </c>
      <c r="G142" s="8">
        <f>IF(E142=1,SUM(INDEX(F$2:F$146,(B142/A$2)+1,1):INDEX(F$2:F$146,(B142/A$2)+2-A$7,1))/A$5,G143)</f>
        <v>34.620672033754424</v>
      </c>
    </row>
    <row r="143" spans="2:7" x14ac:dyDescent="0.2">
      <c r="B143" s="11">
        <f t="shared" si="10"/>
        <v>1410</v>
      </c>
      <c r="C143" s="2">
        <f>Dados!B143</f>
        <v>0.97916666666666419</v>
      </c>
      <c r="D143" s="10">
        <f>Dados!E143</f>
        <v>29.659348067075552</v>
      </c>
      <c r="E143" s="1" t="str">
        <f t="shared" si="9"/>
        <v/>
      </c>
      <c r="F143" s="8">
        <f t="shared" si="11"/>
        <v>365.24994954388819</v>
      </c>
      <c r="G143" s="8">
        <f>IF(E143=1,SUM(INDEX(F$2:F$146,(B143/A$2)+1,1):INDEX(F$2:F$146,(B143/A$2)+2-A$7,1))/A$5,G144)</f>
        <v>34.620672033754424</v>
      </c>
    </row>
    <row r="144" spans="2:7" x14ac:dyDescent="0.2">
      <c r="B144" s="11">
        <f t="shared" si="10"/>
        <v>1420</v>
      </c>
      <c r="C144" s="2">
        <f>Dados!B144</f>
        <v>0.98611111111110861</v>
      </c>
      <c r="D144" s="10">
        <f>Dados!E144</f>
        <v>36.522528434546714</v>
      </c>
      <c r="E144" s="1" t="str">
        <f t="shared" si="9"/>
        <v/>
      </c>
      <c r="F144" s="8">
        <f t="shared" si="11"/>
        <v>330.90938250811132</v>
      </c>
      <c r="G144" s="8">
        <f>IF(E144=1,SUM(INDEX(F$2:F$146,(B144/A$2)+1,1):INDEX(F$2:F$146,(B144/A$2)+2-A$7,1))/A$5,G145)</f>
        <v>34.620672033754424</v>
      </c>
    </row>
    <row r="145" spans="2:7" x14ac:dyDescent="0.2">
      <c r="B145" s="11">
        <f t="shared" si="10"/>
        <v>1430</v>
      </c>
      <c r="C145" s="2">
        <f>Dados!B145</f>
        <v>0.99305555555555303</v>
      </c>
      <c r="D145" s="10">
        <f>Dados!E145</f>
        <v>38.736976924082015</v>
      </c>
      <c r="E145" s="1" t="str">
        <f t="shared" si="9"/>
        <v/>
      </c>
      <c r="F145" s="8">
        <f t="shared" si="11"/>
        <v>376.29752679314367</v>
      </c>
      <c r="G145" s="8">
        <f>IF(E145=1,SUM(INDEX(F$2:F$146,(B145/A$2)+1,1):INDEX(F$2:F$146,(B145/A$2)+2-A$7,1))/A$5,G146)</f>
        <v>34.620672033754424</v>
      </c>
    </row>
    <row r="146" spans="2:7" x14ac:dyDescent="0.2">
      <c r="B146" s="11">
        <f t="shared" si="10"/>
        <v>1440</v>
      </c>
      <c r="C146" s="2">
        <f>Dados!B146</f>
        <v>0.99999999999999745</v>
      </c>
      <c r="D146" s="10">
        <f>Dados!E146</f>
        <v>39.727614568235367</v>
      </c>
      <c r="E146" s="1">
        <f t="shared" si="9"/>
        <v>1</v>
      </c>
      <c r="F146" s="8">
        <f t="shared" si="11"/>
        <v>392.3229574615869</v>
      </c>
      <c r="G146" s="8">
        <f>IF(E146=1,SUM(INDEX(F$2:F$146,(B146/A$2)+1,1):INDEX(F$2:F$146,(B146/A$2)+2-A$7,1))/A$5,G147)</f>
        <v>34.620672033754424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C8D30-F11E-1A49-9166-741EB6CB91A7}">
  <dimension ref="A1:E146"/>
  <sheetViews>
    <sheetView zoomScale="170" zoomScaleNormal="170" workbookViewId="0">
      <selection activeCell="C2" sqref="C2:C146"/>
    </sheetView>
  </sheetViews>
  <sheetFormatPr baseColWidth="10" defaultRowHeight="16" x14ac:dyDescent="0.2"/>
  <cols>
    <col min="1" max="1" width="10.83203125" style="1"/>
  </cols>
  <sheetData>
    <row r="1" spans="1:5" x14ac:dyDescent="0.2">
      <c r="A1" s="3" t="s">
        <v>9</v>
      </c>
      <c r="C1" s="3" t="s">
        <v>2</v>
      </c>
      <c r="D1" s="3"/>
      <c r="E1" s="6" t="s">
        <v>1</v>
      </c>
    </row>
    <row r="2" spans="1:5" x14ac:dyDescent="0.2">
      <c r="A2" s="1">
        <v>1.2500000000000001E-2</v>
      </c>
      <c r="C2" s="9">
        <f ca="1">_xlfn.NORM.INV(RAND(),A$2,A$5)</f>
        <v>1.578735952811609E-2</v>
      </c>
      <c r="E2">
        <v>15</v>
      </c>
    </row>
    <row r="3" spans="1:5" x14ac:dyDescent="0.2">
      <c r="C3" s="9">
        <f t="shared" ref="C3:C66" ca="1" si="0">_xlfn.NORM.INV(RAND(),A$2,A$5)</f>
        <v>1.2522324746276191E-2</v>
      </c>
    </row>
    <row r="4" spans="1:5" x14ac:dyDescent="0.2">
      <c r="A4" s="7" t="s">
        <v>10</v>
      </c>
      <c r="C4" s="9">
        <f t="shared" ca="1" si="0"/>
        <v>6.8317036078356357E-3</v>
      </c>
      <c r="E4" t="s">
        <v>23</v>
      </c>
    </row>
    <row r="5" spans="1:5" x14ac:dyDescent="0.2">
      <c r="A5" s="1">
        <v>2.5000000000000001E-3</v>
      </c>
      <c r="C5" s="9">
        <f t="shared" ca="1" si="0"/>
        <v>1.0078068027143831E-2</v>
      </c>
    </row>
    <row r="6" spans="1:5" ht="19" x14ac:dyDescent="0.2">
      <c r="C6" s="9">
        <f t="shared" ca="1" si="0"/>
        <v>1.4047360387990503E-2</v>
      </c>
      <c r="E6" t="s">
        <v>22</v>
      </c>
    </row>
    <row r="7" spans="1:5" x14ac:dyDescent="0.2">
      <c r="C7" s="9">
        <f t="shared" ca="1" si="0"/>
        <v>1.1634984081109722E-2</v>
      </c>
      <c r="E7">
        <v>1.0209999999999999</v>
      </c>
    </row>
    <row r="8" spans="1:5" ht="19" x14ac:dyDescent="0.2">
      <c r="C8" s="9">
        <f t="shared" ca="1" si="0"/>
        <v>1.3638353752548413E-2</v>
      </c>
      <c r="E8" t="s">
        <v>12</v>
      </c>
    </row>
    <row r="9" spans="1:5" x14ac:dyDescent="0.2">
      <c r="C9" s="9">
        <f t="shared" ca="1" si="0"/>
        <v>1.3323858403673271E-2</v>
      </c>
      <c r="E9">
        <v>35</v>
      </c>
    </row>
    <row r="10" spans="1:5" x14ac:dyDescent="0.2">
      <c r="C10" s="9">
        <f t="shared" ca="1" si="0"/>
        <v>1.3912621608174851E-2</v>
      </c>
    </row>
    <row r="11" spans="1:5" x14ac:dyDescent="0.2">
      <c r="C11" s="9">
        <f t="shared" ca="1" si="0"/>
        <v>1.3100536140738035E-2</v>
      </c>
      <c r="E11" s="5" t="s">
        <v>3</v>
      </c>
    </row>
    <row r="12" spans="1:5" x14ac:dyDescent="0.2">
      <c r="C12" s="9">
        <f t="shared" ca="1" si="0"/>
        <v>9.5115573283561395E-3</v>
      </c>
      <c r="E12">
        <v>60</v>
      </c>
    </row>
    <row r="13" spans="1:5" x14ac:dyDescent="0.2">
      <c r="C13" s="9">
        <f t="shared" ca="1" si="0"/>
        <v>9.1343770301027249E-3</v>
      </c>
    </row>
    <row r="14" spans="1:5" x14ac:dyDescent="0.2">
      <c r="C14" s="9">
        <f t="shared" ca="1" si="0"/>
        <v>9.685008455502464E-3</v>
      </c>
    </row>
    <row r="15" spans="1:5" x14ac:dyDescent="0.2">
      <c r="C15" s="9">
        <f t="shared" ca="1" si="0"/>
        <v>1.2043297764470278E-2</v>
      </c>
    </row>
    <row r="16" spans="1:5" x14ac:dyDescent="0.2">
      <c r="C16" s="9">
        <f t="shared" ca="1" si="0"/>
        <v>1.4230471214282399E-2</v>
      </c>
    </row>
    <row r="17" spans="3:3" x14ac:dyDescent="0.2">
      <c r="C17" s="9">
        <f t="shared" ca="1" si="0"/>
        <v>1.2829487799923383E-2</v>
      </c>
    </row>
    <row r="18" spans="3:3" x14ac:dyDescent="0.2">
      <c r="C18" s="9">
        <f t="shared" ca="1" si="0"/>
        <v>1.380506729158764E-2</v>
      </c>
    </row>
    <row r="19" spans="3:3" x14ac:dyDescent="0.2">
      <c r="C19" s="9">
        <f t="shared" ca="1" si="0"/>
        <v>1.625642138957941E-2</v>
      </c>
    </row>
    <row r="20" spans="3:3" x14ac:dyDescent="0.2">
      <c r="C20" s="9">
        <f t="shared" ca="1" si="0"/>
        <v>1.1913748332536125E-2</v>
      </c>
    </row>
    <row r="21" spans="3:3" x14ac:dyDescent="0.2">
      <c r="C21" s="9">
        <f t="shared" ca="1" si="0"/>
        <v>1.458415760654223E-2</v>
      </c>
    </row>
    <row r="22" spans="3:3" x14ac:dyDescent="0.2">
      <c r="C22" s="9">
        <f t="shared" ca="1" si="0"/>
        <v>1.6113107600547873E-2</v>
      </c>
    </row>
    <row r="23" spans="3:3" x14ac:dyDescent="0.2">
      <c r="C23" s="9">
        <f t="shared" ca="1" si="0"/>
        <v>1.0461872154064265E-2</v>
      </c>
    </row>
    <row r="24" spans="3:3" x14ac:dyDescent="0.2">
      <c r="C24" s="9">
        <f t="shared" ca="1" si="0"/>
        <v>7.8334824554153921E-3</v>
      </c>
    </row>
    <row r="25" spans="3:3" x14ac:dyDescent="0.2">
      <c r="C25" s="9">
        <f t="shared" ca="1" si="0"/>
        <v>9.3153389163501202E-3</v>
      </c>
    </row>
    <row r="26" spans="3:3" x14ac:dyDescent="0.2">
      <c r="C26" s="9">
        <f t="shared" ca="1" si="0"/>
        <v>1.2872924916506085E-2</v>
      </c>
    </row>
    <row r="27" spans="3:3" x14ac:dyDescent="0.2">
      <c r="C27" s="9">
        <f t="shared" ca="1" si="0"/>
        <v>1.3425918182113469E-2</v>
      </c>
    </row>
    <row r="28" spans="3:3" x14ac:dyDescent="0.2">
      <c r="C28" s="9">
        <f t="shared" ca="1" si="0"/>
        <v>8.9626451806132344E-3</v>
      </c>
    </row>
    <row r="29" spans="3:3" x14ac:dyDescent="0.2">
      <c r="C29" s="9">
        <f t="shared" ca="1" si="0"/>
        <v>1.2723728500602731E-2</v>
      </c>
    </row>
    <row r="30" spans="3:3" x14ac:dyDescent="0.2">
      <c r="C30" s="9">
        <f t="shared" ca="1" si="0"/>
        <v>1.4836466719417669E-2</v>
      </c>
    </row>
    <row r="31" spans="3:3" x14ac:dyDescent="0.2">
      <c r="C31" s="9">
        <f t="shared" ca="1" si="0"/>
        <v>8.7301705002945755E-3</v>
      </c>
    </row>
    <row r="32" spans="3:3" x14ac:dyDescent="0.2">
      <c r="C32" s="9">
        <f t="shared" ca="1" si="0"/>
        <v>1.1186551918904343E-2</v>
      </c>
    </row>
    <row r="33" spans="3:3" x14ac:dyDescent="0.2">
      <c r="C33" s="9">
        <f t="shared" ca="1" si="0"/>
        <v>1.1803147706209952E-2</v>
      </c>
    </row>
    <row r="34" spans="3:3" x14ac:dyDescent="0.2">
      <c r="C34" s="9">
        <f t="shared" ca="1" si="0"/>
        <v>1.261218217083207E-2</v>
      </c>
    </row>
    <row r="35" spans="3:3" x14ac:dyDescent="0.2">
      <c r="C35" s="9">
        <f t="shared" ca="1" si="0"/>
        <v>1.1566523529985263E-2</v>
      </c>
    </row>
    <row r="36" spans="3:3" x14ac:dyDescent="0.2">
      <c r="C36" s="9">
        <f t="shared" ca="1" si="0"/>
        <v>1.4508263380539031E-2</v>
      </c>
    </row>
    <row r="37" spans="3:3" x14ac:dyDescent="0.2">
      <c r="C37" s="9">
        <f t="shared" ca="1" si="0"/>
        <v>1.1354944121900702E-2</v>
      </c>
    </row>
    <row r="38" spans="3:3" x14ac:dyDescent="0.2">
      <c r="C38" s="9">
        <f t="shared" ca="1" si="0"/>
        <v>1.1932181632804932E-2</v>
      </c>
    </row>
    <row r="39" spans="3:3" x14ac:dyDescent="0.2">
      <c r="C39" s="9">
        <f t="shared" ca="1" si="0"/>
        <v>1.4898803666836109E-2</v>
      </c>
    </row>
    <row r="40" spans="3:3" x14ac:dyDescent="0.2">
      <c r="C40" s="9">
        <f t="shared" ca="1" si="0"/>
        <v>1.3729385320430469E-2</v>
      </c>
    </row>
    <row r="41" spans="3:3" x14ac:dyDescent="0.2">
      <c r="C41" s="9">
        <f t="shared" ca="1" si="0"/>
        <v>1.4268851429301455E-2</v>
      </c>
    </row>
    <row r="42" spans="3:3" x14ac:dyDescent="0.2">
      <c r="C42" s="9">
        <f t="shared" ca="1" si="0"/>
        <v>1.2238116321205068E-2</v>
      </c>
    </row>
    <row r="43" spans="3:3" x14ac:dyDescent="0.2">
      <c r="C43" s="9">
        <f t="shared" ca="1" si="0"/>
        <v>9.8146083806280628E-3</v>
      </c>
    </row>
    <row r="44" spans="3:3" x14ac:dyDescent="0.2">
      <c r="C44" s="9">
        <f t="shared" ca="1" si="0"/>
        <v>1.1222789987292358E-2</v>
      </c>
    </row>
    <row r="45" spans="3:3" x14ac:dyDescent="0.2">
      <c r="C45" s="9">
        <f t="shared" ca="1" si="0"/>
        <v>1.3903253668868902E-2</v>
      </c>
    </row>
    <row r="46" spans="3:3" x14ac:dyDescent="0.2">
      <c r="C46" s="9">
        <f t="shared" ca="1" si="0"/>
        <v>9.0014578517681239E-3</v>
      </c>
    </row>
    <row r="47" spans="3:3" x14ac:dyDescent="0.2">
      <c r="C47" s="9">
        <f t="shared" ca="1" si="0"/>
        <v>1.1783812943256429E-2</v>
      </c>
    </row>
    <row r="48" spans="3:3" x14ac:dyDescent="0.2">
      <c r="C48" s="9">
        <f t="shared" ca="1" si="0"/>
        <v>1.3036346689005997E-2</v>
      </c>
    </row>
    <row r="49" spans="3:3" x14ac:dyDescent="0.2">
      <c r="C49" s="9">
        <f t="shared" ca="1" si="0"/>
        <v>1.4190290717526076E-2</v>
      </c>
    </row>
    <row r="50" spans="3:3" x14ac:dyDescent="0.2">
      <c r="C50" s="9">
        <f t="shared" ca="1" si="0"/>
        <v>8.6030422853050469E-3</v>
      </c>
    </row>
    <row r="51" spans="3:3" x14ac:dyDescent="0.2">
      <c r="C51" s="9">
        <f t="shared" ca="1" si="0"/>
        <v>1.7019357031679526E-2</v>
      </c>
    </row>
    <row r="52" spans="3:3" x14ac:dyDescent="0.2">
      <c r="C52" s="9">
        <f t="shared" ca="1" si="0"/>
        <v>1.3122436518550712E-2</v>
      </c>
    </row>
    <row r="53" spans="3:3" x14ac:dyDescent="0.2">
      <c r="C53" s="9">
        <f t="shared" ca="1" si="0"/>
        <v>1.0850626656074367E-2</v>
      </c>
    </row>
    <row r="54" spans="3:3" x14ac:dyDescent="0.2">
      <c r="C54" s="9">
        <f t="shared" ca="1" si="0"/>
        <v>1.467976226825677E-2</v>
      </c>
    </row>
    <row r="55" spans="3:3" x14ac:dyDescent="0.2">
      <c r="C55" s="9">
        <f t="shared" ca="1" si="0"/>
        <v>1.4475991627005242E-2</v>
      </c>
    </row>
    <row r="56" spans="3:3" x14ac:dyDescent="0.2">
      <c r="C56" s="9">
        <f t="shared" ca="1" si="0"/>
        <v>1.0467494161485211E-2</v>
      </c>
    </row>
    <row r="57" spans="3:3" x14ac:dyDescent="0.2">
      <c r="C57" s="9">
        <f t="shared" ca="1" si="0"/>
        <v>7.3062771545126855E-3</v>
      </c>
    </row>
    <row r="58" spans="3:3" x14ac:dyDescent="0.2">
      <c r="C58" s="9">
        <f t="shared" ca="1" si="0"/>
        <v>1.2102643826574075E-2</v>
      </c>
    </row>
    <row r="59" spans="3:3" x14ac:dyDescent="0.2">
      <c r="C59" s="9">
        <f t="shared" ca="1" si="0"/>
        <v>1.0158565160709104E-2</v>
      </c>
    </row>
    <row r="60" spans="3:3" x14ac:dyDescent="0.2">
      <c r="C60" s="9">
        <f t="shared" ca="1" si="0"/>
        <v>1.147486116743243E-2</v>
      </c>
    </row>
    <row r="61" spans="3:3" x14ac:dyDescent="0.2">
      <c r="C61" s="9">
        <f t="shared" ca="1" si="0"/>
        <v>1.3282685477215226E-2</v>
      </c>
    </row>
    <row r="62" spans="3:3" x14ac:dyDescent="0.2">
      <c r="C62" s="9">
        <f t="shared" ca="1" si="0"/>
        <v>1.5009426226536355E-2</v>
      </c>
    </row>
    <row r="63" spans="3:3" x14ac:dyDescent="0.2">
      <c r="C63" s="9">
        <f t="shared" ca="1" si="0"/>
        <v>1.3078138044546656E-2</v>
      </c>
    </row>
    <row r="64" spans="3:3" x14ac:dyDescent="0.2">
      <c r="C64" s="9">
        <f t="shared" ca="1" si="0"/>
        <v>1.5639266814638536E-2</v>
      </c>
    </row>
    <row r="65" spans="3:3" x14ac:dyDescent="0.2">
      <c r="C65" s="9">
        <f t="shared" ca="1" si="0"/>
        <v>1.2341535359973052E-2</v>
      </c>
    </row>
    <row r="66" spans="3:3" x14ac:dyDescent="0.2">
      <c r="C66" s="9">
        <f t="shared" ca="1" si="0"/>
        <v>1.2025506193713112E-2</v>
      </c>
    </row>
    <row r="67" spans="3:3" x14ac:dyDescent="0.2">
      <c r="C67" s="9">
        <f t="shared" ref="C67:C130" ca="1" si="1">_xlfn.NORM.INV(RAND(),A$2,A$5)</f>
        <v>1.528896430874929E-2</v>
      </c>
    </row>
    <row r="68" spans="3:3" x14ac:dyDescent="0.2">
      <c r="C68" s="9">
        <f t="shared" ca="1" si="1"/>
        <v>1.8196885439052547E-2</v>
      </c>
    </row>
    <row r="69" spans="3:3" x14ac:dyDescent="0.2">
      <c r="C69" s="9">
        <f t="shared" ca="1" si="1"/>
        <v>7.3843743438540112E-3</v>
      </c>
    </row>
    <row r="70" spans="3:3" x14ac:dyDescent="0.2">
      <c r="C70" s="9">
        <f t="shared" ca="1" si="1"/>
        <v>1.2429051914426427E-2</v>
      </c>
    </row>
    <row r="71" spans="3:3" x14ac:dyDescent="0.2">
      <c r="C71" s="9">
        <f t="shared" ca="1" si="1"/>
        <v>1.3285080026160533E-2</v>
      </c>
    </row>
    <row r="72" spans="3:3" x14ac:dyDescent="0.2">
      <c r="C72" s="9">
        <f t="shared" ca="1" si="1"/>
        <v>9.682815186765354E-3</v>
      </c>
    </row>
    <row r="73" spans="3:3" x14ac:dyDescent="0.2">
      <c r="C73" s="9">
        <f t="shared" ca="1" si="1"/>
        <v>8.292455767555558E-3</v>
      </c>
    </row>
    <row r="74" spans="3:3" x14ac:dyDescent="0.2">
      <c r="C74" s="9">
        <f t="shared" ca="1" si="1"/>
        <v>9.9606911359252474E-3</v>
      </c>
    </row>
    <row r="75" spans="3:3" x14ac:dyDescent="0.2">
      <c r="C75" s="9">
        <f t="shared" ca="1" si="1"/>
        <v>1.3591588462555773E-2</v>
      </c>
    </row>
    <row r="76" spans="3:3" x14ac:dyDescent="0.2">
      <c r="C76" s="9">
        <f t="shared" ca="1" si="1"/>
        <v>1.0121108208039516E-2</v>
      </c>
    </row>
    <row r="77" spans="3:3" x14ac:dyDescent="0.2">
      <c r="C77" s="9">
        <f t="shared" ca="1" si="1"/>
        <v>6.4127991400959898E-3</v>
      </c>
    </row>
    <row r="78" spans="3:3" x14ac:dyDescent="0.2">
      <c r="C78" s="9">
        <f t="shared" ca="1" si="1"/>
        <v>8.9623127851361853E-3</v>
      </c>
    </row>
    <row r="79" spans="3:3" x14ac:dyDescent="0.2">
      <c r="C79" s="9">
        <f t="shared" ca="1" si="1"/>
        <v>1.1228173086674819E-2</v>
      </c>
    </row>
    <row r="80" spans="3:3" x14ac:dyDescent="0.2">
      <c r="C80" s="9">
        <f t="shared" ca="1" si="1"/>
        <v>1.0978659083639522E-2</v>
      </c>
    </row>
    <row r="81" spans="3:3" x14ac:dyDescent="0.2">
      <c r="C81" s="9">
        <f t="shared" ca="1" si="1"/>
        <v>1.2570311837327031E-2</v>
      </c>
    </row>
    <row r="82" spans="3:3" x14ac:dyDescent="0.2">
      <c r="C82" s="9">
        <f t="shared" ca="1" si="1"/>
        <v>1.3991871148842159E-2</v>
      </c>
    </row>
    <row r="83" spans="3:3" x14ac:dyDescent="0.2">
      <c r="C83" s="9">
        <f t="shared" ca="1" si="1"/>
        <v>1.4996542327570046E-2</v>
      </c>
    </row>
    <row r="84" spans="3:3" x14ac:dyDescent="0.2">
      <c r="C84" s="9">
        <f t="shared" ca="1" si="1"/>
        <v>1.5856986853866266E-2</v>
      </c>
    </row>
    <row r="85" spans="3:3" x14ac:dyDescent="0.2">
      <c r="C85" s="9">
        <f t="shared" ca="1" si="1"/>
        <v>1.5674691151500001E-2</v>
      </c>
    </row>
    <row r="86" spans="3:3" x14ac:dyDescent="0.2">
      <c r="C86" s="9">
        <f t="shared" ca="1" si="1"/>
        <v>1.0276850311510578E-2</v>
      </c>
    </row>
    <row r="87" spans="3:3" x14ac:dyDescent="0.2">
      <c r="C87" s="9">
        <f t="shared" ca="1" si="1"/>
        <v>9.0606640162584733E-3</v>
      </c>
    </row>
    <row r="88" spans="3:3" x14ac:dyDescent="0.2">
      <c r="C88" s="9">
        <f t="shared" ca="1" si="1"/>
        <v>7.7349276922524099E-3</v>
      </c>
    </row>
    <row r="89" spans="3:3" x14ac:dyDescent="0.2">
      <c r="C89" s="9">
        <f t="shared" ca="1" si="1"/>
        <v>1.4072862369838566E-2</v>
      </c>
    </row>
    <row r="90" spans="3:3" x14ac:dyDescent="0.2">
      <c r="C90" s="9">
        <f t="shared" ca="1" si="1"/>
        <v>1.3412368180936851E-2</v>
      </c>
    </row>
    <row r="91" spans="3:3" x14ac:dyDescent="0.2">
      <c r="C91" s="9">
        <f t="shared" ca="1" si="1"/>
        <v>1.3501462132446991E-2</v>
      </c>
    </row>
    <row r="92" spans="3:3" x14ac:dyDescent="0.2">
      <c r="C92" s="9">
        <f t="shared" ca="1" si="1"/>
        <v>1.3797164698553183E-2</v>
      </c>
    </row>
    <row r="93" spans="3:3" x14ac:dyDescent="0.2">
      <c r="C93" s="9">
        <f t="shared" ca="1" si="1"/>
        <v>1.5410965523470245E-2</v>
      </c>
    </row>
    <row r="94" spans="3:3" x14ac:dyDescent="0.2">
      <c r="C94" s="9">
        <f t="shared" ca="1" si="1"/>
        <v>1.7115943928874559E-2</v>
      </c>
    </row>
    <row r="95" spans="3:3" x14ac:dyDescent="0.2">
      <c r="C95" s="9">
        <f t="shared" ca="1" si="1"/>
        <v>1.1654633376714416E-2</v>
      </c>
    </row>
    <row r="96" spans="3:3" x14ac:dyDescent="0.2">
      <c r="C96" s="9">
        <f t="shared" ca="1" si="1"/>
        <v>9.7325275631579174E-3</v>
      </c>
    </row>
    <row r="97" spans="3:3" x14ac:dyDescent="0.2">
      <c r="C97" s="9">
        <f t="shared" ca="1" si="1"/>
        <v>1.1590016019129989E-2</v>
      </c>
    </row>
    <row r="98" spans="3:3" x14ac:dyDescent="0.2">
      <c r="C98" s="9">
        <f t="shared" ca="1" si="1"/>
        <v>1.0465441443853061E-2</v>
      </c>
    </row>
    <row r="99" spans="3:3" x14ac:dyDescent="0.2">
      <c r="C99" s="9">
        <f t="shared" ca="1" si="1"/>
        <v>1.2342415876404523E-2</v>
      </c>
    </row>
    <row r="100" spans="3:3" x14ac:dyDescent="0.2">
      <c r="C100" s="9">
        <f t="shared" ca="1" si="1"/>
        <v>1.6579615540515007E-2</v>
      </c>
    </row>
    <row r="101" spans="3:3" x14ac:dyDescent="0.2">
      <c r="C101" s="9">
        <f t="shared" ca="1" si="1"/>
        <v>1.4859562267868371E-2</v>
      </c>
    </row>
    <row r="102" spans="3:3" x14ac:dyDescent="0.2">
      <c r="C102" s="9">
        <f t="shared" ca="1" si="1"/>
        <v>1.2445085651500517E-2</v>
      </c>
    </row>
    <row r="103" spans="3:3" x14ac:dyDescent="0.2">
      <c r="C103" s="9">
        <f t="shared" ca="1" si="1"/>
        <v>1.1925362713961163E-2</v>
      </c>
    </row>
    <row r="104" spans="3:3" x14ac:dyDescent="0.2">
      <c r="C104" s="9">
        <f t="shared" ca="1" si="1"/>
        <v>1.1441949288073181E-2</v>
      </c>
    </row>
    <row r="105" spans="3:3" x14ac:dyDescent="0.2">
      <c r="C105" s="9">
        <f t="shared" ca="1" si="1"/>
        <v>1.1185431354497819E-2</v>
      </c>
    </row>
    <row r="106" spans="3:3" x14ac:dyDescent="0.2">
      <c r="C106" s="9">
        <f t="shared" ca="1" si="1"/>
        <v>1.2472804749253925E-2</v>
      </c>
    </row>
    <row r="107" spans="3:3" x14ac:dyDescent="0.2">
      <c r="C107" s="9">
        <f t="shared" ca="1" si="1"/>
        <v>1.5346551306487001E-2</v>
      </c>
    </row>
    <row r="108" spans="3:3" x14ac:dyDescent="0.2">
      <c r="C108" s="9">
        <f t="shared" ca="1" si="1"/>
        <v>1.3278072293590229E-2</v>
      </c>
    </row>
    <row r="109" spans="3:3" x14ac:dyDescent="0.2">
      <c r="C109" s="9">
        <f t="shared" ca="1" si="1"/>
        <v>1.2316486121941339E-2</v>
      </c>
    </row>
    <row r="110" spans="3:3" x14ac:dyDescent="0.2">
      <c r="C110" s="9">
        <f t="shared" ca="1" si="1"/>
        <v>1.5088057704526784E-2</v>
      </c>
    </row>
    <row r="111" spans="3:3" x14ac:dyDescent="0.2">
      <c r="C111" s="9">
        <f t="shared" ca="1" si="1"/>
        <v>1.2373061151090445E-2</v>
      </c>
    </row>
    <row r="112" spans="3:3" x14ac:dyDescent="0.2">
      <c r="C112" s="9">
        <f t="shared" ca="1" si="1"/>
        <v>1.310751916585764E-2</v>
      </c>
    </row>
    <row r="113" spans="3:3" x14ac:dyDescent="0.2">
      <c r="C113" s="9">
        <f t="shared" ca="1" si="1"/>
        <v>1.3404612085905711E-2</v>
      </c>
    </row>
    <row r="114" spans="3:3" x14ac:dyDescent="0.2">
      <c r="C114" s="9">
        <f t="shared" ca="1" si="1"/>
        <v>1.3262117206960536E-2</v>
      </c>
    </row>
    <row r="115" spans="3:3" x14ac:dyDescent="0.2">
      <c r="C115" s="9">
        <f t="shared" ca="1" si="1"/>
        <v>1.6109378510890112E-2</v>
      </c>
    </row>
    <row r="116" spans="3:3" x14ac:dyDescent="0.2">
      <c r="C116" s="9">
        <f t="shared" ca="1" si="1"/>
        <v>1.377443264187069E-2</v>
      </c>
    </row>
    <row r="117" spans="3:3" x14ac:dyDescent="0.2">
      <c r="C117" s="9">
        <f t="shared" ca="1" si="1"/>
        <v>1.41943888867612E-2</v>
      </c>
    </row>
    <row r="118" spans="3:3" x14ac:dyDescent="0.2">
      <c r="C118" s="9">
        <f t="shared" ca="1" si="1"/>
        <v>1.4641588369277805E-2</v>
      </c>
    </row>
    <row r="119" spans="3:3" x14ac:dyDescent="0.2">
      <c r="C119" s="9">
        <f t="shared" ca="1" si="1"/>
        <v>1.5115567843801903E-2</v>
      </c>
    </row>
    <row r="120" spans="3:3" x14ac:dyDescent="0.2">
      <c r="C120" s="9">
        <f t="shared" ca="1" si="1"/>
        <v>1.28935740842555E-2</v>
      </c>
    </row>
    <row r="121" spans="3:3" x14ac:dyDescent="0.2">
      <c r="C121" s="9">
        <f t="shared" ca="1" si="1"/>
        <v>9.2948090304271549E-3</v>
      </c>
    </row>
    <row r="122" spans="3:3" x14ac:dyDescent="0.2">
      <c r="C122" s="9">
        <f t="shared" ca="1" si="1"/>
        <v>1.1036710956224266E-2</v>
      </c>
    </row>
    <row r="123" spans="3:3" x14ac:dyDescent="0.2">
      <c r="C123" s="9">
        <f t="shared" ca="1" si="1"/>
        <v>1.0493245234270136E-2</v>
      </c>
    </row>
    <row r="124" spans="3:3" x14ac:dyDescent="0.2">
      <c r="C124" s="9">
        <f t="shared" ca="1" si="1"/>
        <v>1.242601640341973E-2</v>
      </c>
    </row>
    <row r="125" spans="3:3" x14ac:dyDescent="0.2">
      <c r="C125" s="9">
        <f t="shared" ca="1" si="1"/>
        <v>1.0026018931173086E-2</v>
      </c>
    </row>
    <row r="126" spans="3:3" x14ac:dyDescent="0.2">
      <c r="C126" s="9">
        <f t="shared" ca="1" si="1"/>
        <v>1.128183506875851E-2</v>
      </c>
    </row>
    <row r="127" spans="3:3" x14ac:dyDescent="0.2">
      <c r="C127" s="9">
        <f t="shared" ca="1" si="1"/>
        <v>1.2667056002092981E-2</v>
      </c>
    </row>
    <row r="128" spans="3:3" x14ac:dyDescent="0.2">
      <c r="C128" s="9">
        <f t="shared" ca="1" si="1"/>
        <v>1.5735247953661064E-2</v>
      </c>
    </row>
    <row r="129" spans="3:3" x14ac:dyDescent="0.2">
      <c r="C129" s="9">
        <f t="shared" ca="1" si="1"/>
        <v>1.1825352121820515E-2</v>
      </c>
    </row>
    <row r="130" spans="3:3" x14ac:dyDescent="0.2">
      <c r="C130" s="9">
        <f t="shared" ca="1" si="1"/>
        <v>9.7770343552062225E-3</v>
      </c>
    </row>
    <row r="131" spans="3:3" x14ac:dyDescent="0.2">
      <c r="C131" s="9">
        <f t="shared" ref="C131:C146" ca="1" si="2">_xlfn.NORM.INV(RAND(),A$2,A$5)</f>
        <v>1.5659763849431709E-2</v>
      </c>
    </row>
    <row r="132" spans="3:3" x14ac:dyDescent="0.2">
      <c r="C132" s="9">
        <f t="shared" ca="1" si="2"/>
        <v>1.175540245419205E-2</v>
      </c>
    </row>
    <row r="133" spans="3:3" x14ac:dyDescent="0.2">
      <c r="C133" s="9">
        <f t="shared" ca="1" si="2"/>
        <v>1.3218933353069564E-2</v>
      </c>
    </row>
    <row r="134" spans="3:3" x14ac:dyDescent="0.2">
      <c r="C134" s="9">
        <f t="shared" ca="1" si="2"/>
        <v>1.6179503552797046E-2</v>
      </c>
    </row>
    <row r="135" spans="3:3" x14ac:dyDescent="0.2">
      <c r="C135" s="9">
        <f t="shared" ca="1" si="2"/>
        <v>1.2831227658984531E-2</v>
      </c>
    </row>
    <row r="136" spans="3:3" x14ac:dyDescent="0.2">
      <c r="C136" s="9">
        <f t="shared" ca="1" si="2"/>
        <v>1.670928277357667E-2</v>
      </c>
    </row>
    <row r="137" spans="3:3" x14ac:dyDescent="0.2">
      <c r="C137" s="9">
        <f t="shared" ca="1" si="2"/>
        <v>1.0225740828307264E-2</v>
      </c>
    </row>
    <row r="138" spans="3:3" x14ac:dyDescent="0.2">
      <c r="C138" s="9">
        <f t="shared" ca="1" si="2"/>
        <v>1.2337228993176285E-2</v>
      </c>
    </row>
    <row r="139" spans="3:3" x14ac:dyDescent="0.2">
      <c r="C139" s="9">
        <f t="shared" ca="1" si="2"/>
        <v>1.1432478536451983E-2</v>
      </c>
    </row>
    <row r="140" spans="3:3" x14ac:dyDescent="0.2">
      <c r="C140" s="9">
        <f t="shared" ca="1" si="2"/>
        <v>8.2950330069186881E-3</v>
      </c>
    </row>
    <row r="141" spans="3:3" x14ac:dyDescent="0.2">
      <c r="C141" s="9">
        <f t="shared" ca="1" si="2"/>
        <v>1.3045202216579468E-2</v>
      </c>
    </row>
    <row r="142" spans="3:3" x14ac:dyDescent="0.2">
      <c r="C142" s="9">
        <f t="shared" ca="1" si="2"/>
        <v>1.3803774245334294E-2</v>
      </c>
    </row>
    <row r="143" spans="3:3" x14ac:dyDescent="0.2">
      <c r="C143" s="9">
        <f t="shared" ca="1" si="2"/>
        <v>1.2870113572824939E-2</v>
      </c>
    </row>
    <row r="144" spans="3:3" x14ac:dyDescent="0.2">
      <c r="C144" s="9">
        <f t="shared" ca="1" si="2"/>
        <v>1.4883361594810551E-2</v>
      </c>
    </row>
    <row r="145" spans="3:3" x14ac:dyDescent="0.2">
      <c r="C145" s="9">
        <f t="shared" ca="1" si="2"/>
        <v>1.2452572783565489E-2</v>
      </c>
    </row>
    <row r="146" spans="3:3" x14ac:dyDescent="0.2">
      <c r="C146" s="9">
        <f t="shared" ca="1" si="2"/>
        <v>1.304773866893175E-2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Dados</vt:lpstr>
      <vt:lpstr>Média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Lira Gomes</dc:creator>
  <cp:lastModifiedBy>Jose Gabriel Lira Gomes</cp:lastModifiedBy>
  <dcterms:created xsi:type="dcterms:W3CDTF">2021-02-02T15:58:13Z</dcterms:created>
  <dcterms:modified xsi:type="dcterms:W3CDTF">2021-02-05T21:00:18Z</dcterms:modified>
</cp:coreProperties>
</file>